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ms20\Desktop\2021小松中学\"/>
    </mc:Choice>
  </mc:AlternateContent>
  <xr:revisionPtr revIDLastSave="0" documentId="8_{EC0D6035-8661-4651-B565-E03FE2E81ECC}" xr6:coauthVersionLast="47" xr6:coauthVersionMax="47" xr10:uidLastSave="{00000000-0000-0000-0000-000000000000}"/>
  <bookViews>
    <workbookView xWindow="-110" yWindow="-110" windowWidth="19420" windowHeight="10420" tabRatio="792" activeTab="5" xr2:uid="{00000000-000D-0000-FFFF-FFFF00000000}"/>
  </bookViews>
  <sheets>
    <sheet name="入力用紙男" sheetId="1" r:id="rId1"/>
    <sheet name="入力用紙女" sheetId="9" r:id="rId2"/>
    <sheet name="決勝" sheetId="2" r:id="rId3"/>
    <sheet name="気象" sheetId="3" r:id="rId4"/>
    <sheet name="選手名簿" sheetId="4" r:id="rId5"/>
    <sheet name="総合結果一覧" sheetId="5" r:id="rId6"/>
    <sheet name="男子総合順位" sheetId="6" r:id="rId7"/>
    <sheet name="女子総合順位" sheetId="7" r:id="rId8"/>
  </sheets>
  <definedNames>
    <definedName name="\C" localSheetId="1">入力用紙女!$AG$4:$AG$9</definedName>
    <definedName name="\C">入力用紙男!$AG$4:$AG$9</definedName>
    <definedName name="_xlnm.Print_Area" localSheetId="7">女子総合順位!$B$18:$M$28</definedName>
    <definedName name="_xlnm.Print_Area" localSheetId="5">総合結果一覧!$A$1:$AD$77</definedName>
    <definedName name="_xlnm.Print_Area" localSheetId="6">男子総合順位!$B$19:$M$29</definedName>
    <definedName name="_xlnm.Print_Area" localSheetId="1">入力用紙女!$A$20:$T$470</definedName>
    <definedName name="_xlnm.Print_Area" localSheetId="0">入力用紙男!$AA$280:$AO$285</definedName>
    <definedName name="_xlnm.Print_Area">総合結果一覧!$A$42:$AD$78</definedName>
    <definedName name="女子総合得点表">女子総合順位!$B$18:$L$28</definedName>
    <definedName name="男子総合得点表">男子総合順位!$B$19:$L$29</definedName>
    <definedName name="名簿女">選手名簿!$S$3:$AI$212</definedName>
    <definedName name="名簿男">選手名簿!$A$3:$Q$212</definedName>
  </definedNames>
  <calcPr calcId="181029" calcMode="autoNoTable" iterate="1" iterateCount="1" iterateDelta="0"/>
</workbook>
</file>

<file path=xl/calcChain.xml><?xml version="1.0" encoding="utf-8"?>
<calcChain xmlns="http://schemas.openxmlformats.org/spreadsheetml/2006/main">
  <c r="U61" i="5" l="1"/>
  <c r="U60" i="5"/>
  <c r="Q61" i="5"/>
  <c r="Q60" i="5"/>
  <c r="M61" i="5"/>
  <c r="M60" i="5"/>
  <c r="I61" i="5"/>
  <c r="I60" i="5"/>
  <c r="F61" i="5"/>
  <c r="F60" i="5"/>
  <c r="C61" i="5"/>
  <c r="C60" i="5"/>
  <c r="S182" i="2"/>
  <c r="S75" i="2"/>
  <c r="L189" i="2"/>
  <c r="N189" i="2"/>
  <c r="O189" i="2"/>
  <c r="L81" i="2"/>
  <c r="N81" i="2"/>
  <c r="O81" i="2"/>
  <c r="L129" i="2"/>
  <c r="N129" i="2"/>
  <c r="O129" i="2"/>
  <c r="L130" i="2"/>
  <c r="N130" i="2"/>
  <c r="O130" i="2"/>
  <c r="L131" i="2"/>
  <c r="N131" i="2"/>
  <c r="O131" i="2"/>
  <c r="L132" i="2"/>
  <c r="N132" i="2"/>
  <c r="O132" i="2"/>
  <c r="L133" i="2"/>
  <c r="N133" i="2"/>
  <c r="O133" i="2"/>
  <c r="L134" i="2"/>
  <c r="N134" i="2"/>
  <c r="O134" i="2"/>
  <c r="L135" i="2"/>
  <c r="N135" i="2"/>
  <c r="O135" i="2"/>
  <c r="L137" i="2"/>
  <c r="N137" i="2"/>
  <c r="O137" i="2"/>
  <c r="L138" i="2"/>
  <c r="N138" i="2"/>
  <c r="O138" i="2"/>
  <c r="L139" i="2"/>
  <c r="N139" i="2"/>
  <c r="O139" i="2"/>
  <c r="L140" i="2"/>
  <c r="N140" i="2"/>
  <c r="O140" i="2"/>
  <c r="L141" i="2"/>
  <c r="N141" i="2"/>
  <c r="O141" i="2"/>
  <c r="L142" i="2"/>
  <c r="N142" i="2"/>
  <c r="O142" i="2"/>
  <c r="L143" i="2"/>
  <c r="N143" i="2"/>
  <c r="O143" i="2"/>
  <c r="L144" i="2"/>
  <c r="N144" i="2"/>
  <c r="O144" i="2"/>
  <c r="L146" i="2"/>
  <c r="N146" i="2"/>
  <c r="O146" i="2"/>
  <c r="L147" i="2"/>
  <c r="N147" i="2"/>
  <c r="O147" i="2"/>
  <c r="L148" i="2"/>
  <c r="N148" i="2"/>
  <c r="O148" i="2"/>
  <c r="L149" i="2"/>
  <c r="N149" i="2"/>
  <c r="O149" i="2"/>
  <c r="L150" i="2"/>
  <c r="N150" i="2"/>
  <c r="O150" i="2"/>
  <c r="L151" i="2"/>
  <c r="N151" i="2"/>
  <c r="O151" i="2"/>
  <c r="L152" i="2"/>
  <c r="N152" i="2"/>
  <c r="O152" i="2"/>
  <c r="L153" i="2"/>
  <c r="N153" i="2"/>
  <c r="O153" i="2"/>
  <c r="L155" i="2"/>
  <c r="N155" i="2"/>
  <c r="O155" i="2"/>
  <c r="L156" i="2"/>
  <c r="N156" i="2"/>
  <c r="O156" i="2"/>
  <c r="L157" i="2"/>
  <c r="N157" i="2"/>
  <c r="O157" i="2"/>
  <c r="L158" i="2"/>
  <c r="N158" i="2"/>
  <c r="O158" i="2"/>
  <c r="L159" i="2"/>
  <c r="N159" i="2"/>
  <c r="O159" i="2"/>
  <c r="L160" i="2"/>
  <c r="N160" i="2"/>
  <c r="O160" i="2"/>
  <c r="L161" i="2"/>
  <c r="N161" i="2"/>
  <c r="O161" i="2"/>
  <c r="L162" i="2"/>
  <c r="N162" i="2"/>
  <c r="O162" i="2"/>
  <c r="L164" i="2"/>
  <c r="N164" i="2"/>
  <c r="O164" i="2"/>
  <c r="L165" i="2"/>
  <c r="N165" i="2"/>
  <c r="O165" i="2"/>
  <c r="L166" i="2"/>
  <c r="N166" i="2"/>
  <c r="O166" i="2"/>
  <c r="L167" i="2"/>
  <c r="N167" i="2"/>
  <c r="O167" i="2"/>
  <c r="L168" i="2"/>
  <c r="N168" i="2"/>
  <c r="O168" i="2"/>
  <c r="L169" i="2"/>
  <c r="N169" i="2"/>
  <c r="O169" i="2"/>
  <c r="L170" i="2"/>
  <c r="N170" i="2"/>
  <c r="O170" i="2"/>
  <c r="L171" i="2"/>
  <c r="N171" i="2"/>
  <c r="O171" i="2"/>
  <c r="L173" i="2"/>
  <c r="N173" i="2"/>
  <c r="O173" i="2"/>
  <c r="L174" i="2"/>
  <c r="N174" i="2"/>
  <c r="O174" i="2"/>
  <c r="L175" i="2"/>
  <c r="N175" i="2"/>
  <c r="O175" i="2"/>
  <c r="L176" i="2"/>
  <c r="N176" i="2"/>
  <c r="O176" i="2"/>
  <c r="L177" i="2"/>
  <c r="N177" i="2"/>
  <c r="O177" i="2"/>
  <c r="L178" i="2"/>
  <c r="N178" i="2"/>
  <c r="O178" i="2"/>
  <c r="L179" i="2"/>
  <c r="N179" i="2"/>
  <c r="O179" i="2"/>
  <c r="L180" i="2"/>
  <c r="N180" i="2"/>
  <c r="O180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L188" i="2"/>
  <c r="N188" i="2"/>
  <c r="O188" i="2"/>
  <c r="L191" i="2"/>
  <c r="N191" i="2"/>
  <c r="O191" i="2"/>
  <c r="L192" i="2"/>
  <c r="N192" i="2"/>
  <c r="O192" i="2"/>
  <c r="L193" i="2"/>
  <c r="N193" i="2"/>
  <c r="O193" i="2"/>
  <c r="L194" i="2"/>
  <c r="N194" i="2"/>
  <c r="O194" i="2"/>
  <c r="L195" i="2"/>
  <c r="N195" i="2"/>
  <c r="O195" i="2"/>
  <c r="L196" i="2"/>
  <c r="N196" i="2"/>
  <c r="O196" i="2"/>
  <c r="L197" i="2"/>
  <c r="N197" i="2"/>
  <c r="O197" i="2"/>
  <c r="L198" i="2"/>
  <c r="N198" i="2"/>
  <c r="O198" i="2"/>
  <c r="L200" i="2"/>
  <c r="N200" i="2"/>
  <c r="O200" i="2"/>
  <c r="L201" i="2"/>
  <c r="N201" i="2"/>
  <c r="O201" i="2"/>
  <c r="L202" i="2"/>
  <c r="N202" i="2"/>
  <c r="O202" i="2"/>
  <c r="L203" i="2"/>
  <c r="N203" i="2"/>
  <c r="O203" i="2"/>
  <c r="L204" i="2"/>
  <c r="N204" i="2"/>
  <c r="O204" i="2"/>
  <c r="L205" i="2"/>
  <c r="N205" i="2"/>
  <c r="O205" i="2"/>
  <c r="L206" i="2"/>
  <c r="N206" i="2"/>
  <c r="O206" i="2"/>
  <c r="L207" i="2"/>
  <c r="N207" i="2"/>
  <c r="O207" i="2"/>
  <c r="L209" i="2"/>
  <c r="N209" i="2"/>
  <c r="O209" i="2"/>
  <c r="L210" i="2"/>
  <c r="N210" i="2"/>
  <c r="O210" i="2"/>
  <c r="L211" i="2"/>
  <c r="N211" i="2"/>
  <c r="O211" i="2"/>
  <c r="L212" i="2"/>
  <c r="N212" i="2"/>
  <c r="O212" i="2"/>
  <c r="L213" i="2"/>
  <c r="N213" i="2"/>
  <c r="O213" i="2"/>
  <c r="L214" i="2"/>
  <c r="N214" i="2"/>
  <c r="O214" i="2"/>
  <c r="L215" i="2"/>
  <c r="N215" i="2"/>
  <c r="O215" i="2"/>
  <c r="L216" i="2"/>
  <c r="N216" i="2"/>
  <c r="O216" i="2"/>
  <c r="L218" i="2"/>
  <c r="N218" i="2"/>
  <c r="O218" i="2"/>
  <c r="L219" i="2"/>
  <c r="N219" i="2"/>
  <c r="O219" i="2"/>
  <c r="L220" i="2"/>
  <c r="N220" i="2"/>
  <c r="O220" i="2"/>
  <c r="L221" i="2"/>
  <c r="N221" i="2"/>
  <c r="O221" i="2"/>
  <c r="L222" i="2"/>
  <c r="N222" i="2"/>
  <c r="O222" i="2"/>
  <c r="L223" i="2"/>
  <c r="N223" i="2"/>
  <c r="O223" i="2"/>
  <c r="L224" i="2"/>
  <c r="N224" i="2"/>
  <c r="O224" i="2"/>
  <c r="L225" i="2"/>
  <c r="N225" i="2"/>
  <c r="O225" i="2"/>
  <c r="O128" i="2"/>
  <c r="N128" i="2"/>
  <c r="L128" i="2"/>
  <c r="L4" i="2"/>
  <c r="N4" i="2"/>
  <c r="O4" i="2"/>
  <c r="L5" i="2"/>
  <c r="N5" i="2"/>
  <c r="O5" i="2"/>
  <c r="L6" i="2"/>
  <c r="N6" i="2"/>
  <c r="O6" i="2"/>
  <c r="L7" i="2"/>
  <c r="N7" i="2"/>
  <c r="O7" i="2"/>
  <c r="L8" i="2"/>
  <c r="N8" i="2"/>
  <c r="O8" i="2"/>
  <c r="L9" i="2"/>
  <c r="N9" i="2"/>
  <c r="O9" i="2"/>
  <c r="L10" i="2"/>
  <c r="N10" i="2"/>
  <c r="O10" i="2"/>
  <c r="L12" i="2"/>
  <c r="N12" i="2"/>
  <c r="O12" i="2"/>
  <c r="L13" i="2"/>
  <c r="N13" i="2"/>
  <c r="O13" i="2"/>
  <c r="L14" i="2"/>
  <c r="N14" i="2"/>
  <c r="O14" i="2"/>
  <c r="L15" i="2"/>
  <c r="N15" i="2"/>
  <c r="O15" i="2"/>
  <c r="L16" i="2"/>
  <c r="N16" i="2"/>
  <c r="O16" i="2"/>
  <c r="L17" i="2"/>
  <c r="N17" i="2"/>
  <c r="O17" i="2"/>
  <c r="L18" i="2"/>
  <c r="N18" i="2"/>
  <c r="O18" i="2"/>
  <c r="L19" i="2"/>
  <c r="N19" i="2"/>
  <c r="O19" i="2"/>
  <c r="L21" i="2"/>
  <c r="N21" i="2"/>
  <c r="O21" i="2"/>
  <c r="L22" i="2"/>
  <c r="N22" i="2"/>
  <c r="O22" i="2"/>
  <c r="L23" i="2"/>
  <c r="N23" i="2"/>
  <c r="O23" i="2"/>
  <c r="L24" i="2"/>
  <c r="N24" i="2"/>
  <c r="O24" i="2"/>
  <c r="L25" i="2"/>
  <c r="N25" i="2"/>
  <c r="O25" i="2"/>
  <c r="L26" i="2"/>
  <c r="N26" i="2"/>
  <c r="O26" i="2"/>
  <c r="L27" i="2"/>
  <c r="N27" i="2"/>
  <c r="O27" i="2"/>
  <c r="L28" i="2"/>
  <c r="N28" i="2"/>
  <c r="O28" i="2"/>
  <c r="L30" i="2"/>
  <c r="N30" i="2"/>
  <c r="O30" i="2"/>
  <c r="L31" i="2"/>
  <c r="N31" i="2"/>
  <c r="O31" i="2"/>
  <c r="L32" i="2"/>
  <c r="N32" i="2"/>
  <c r="O32" i="2"/>
  <c r="L33" i="2"/>
  <c r="N33" i="2"/>
  <c r="O33" i="2"/>
  <c r="L34" i="2"/>
  <c r="N34" i="2"/>
  <c r="O34" i="2"/>
  <c r="L35" i="2"/>
  <c r="N35" i="2"/>
  <c r="O35" i="2"/>
  <c r="L36" i="2"/>
  <c r="N36" i="2"/>
  <c r="O36" i="2"/>
  <c r="L37" i="2"/>
  <c r="N37" i="2"/>
  <c r="O37" i="2"/>
  <c r="L39" i="2"/>
  <c r="N39" i="2"/>
  <c r="O39" i="2"/>
  <c r="L40" i="2"/>
  <c r="N40" i="2"/>
  <c r="O40" i="2"/>
  <c r="L41" i="2"/>
  <c r="N41" i="2"/>
  <c r="O41" i="2"/>
  <c r="L42" i="2"/>
  <c r="N42" i="2"/>
  <c r="O42" i="2"/>
  <c r="L43" i="2"/>
  <c r="N43" i="2"/>
  <c r="O43" i="2"/>
  <c r="L44" i="2"/>
  <c r="N44" i="2"/>
  <c r="O44" i="2"/>
  <c r="L45" i="2"/>
  <c r="N45" i="2"/>
  <c r="O45" i="2"/>
  <c r="L46" i="2"/>
  <c r="N46" i="2"/>
  <c r="O46" i="2"/>
  <c r="L48" i="2"/>
  <c r="N48" i="2"/>
  <c r="O48" i="2"/>
  <c r="L49" i="2"/>
  <c r="N49" i="2"/>
  <c r="O49" i="2"/>
  <c r="L50" i="2"/>
  <c r="N50" i="2"/>
  <c r="O50" i="2"/>
  <c r="L51" i="2"/>
  <c r="N51" i="2"/>
  <c r="O51" i="2"/>
  <c r="L52" i="2"/>
  <c r="N52" i="2"/>
  <c r="O52" i="2"/>
  <c r="L53" i="2"/>
  <c r="N53" i="2"/>
  <c r="O53" i="2"/>
  <c r="L54" i="2"/>
  <c r="N54" i="2"/>
  <c r="O54" i="2"/>
  <c r="L55" i="2"/>
  <c r="N55" i="2"/>
  <c r="O55" i="2"/>
  <c r="L57" i="2"/>
  <c r="N57" i="2"/>
  <c r="O57" i="2"/>
  <c r="L58" i="2"/>
  <c r="N58" i="2"/>
  <c r="O58" i="2"/>
  <c r="L59" i="2"/>
  <c r="N59" i="2"/>
  <c r="O59" i="2"/>
  <c r="L60" i="2"/>
  <c r="N60" i="2"/>
  <c r="O60" i="2"/>
  <c r="L61" i="2"/>
  <c r="N61" i="2"/>
  <c r="O61" i="2"/>
  <c r="L62" i="2"/>
  <c r="N62" i="2"/>
  <c r="O62" i="2"/>
  <c r="L63" i="2"/>
  <c r="N63" i="2"/>
  <c r="O63" i="2"/>
  <c r="L64" i="2"/>
  <c r="N64" i="2"/>
  <c r="O64" i="2"/>
  <c r="L66" i="2"/>
  <c r="N66" i="2"/>
  <c r="O66" i="2"/>
  <c r="L67" i="2"/>
  <c r="N67" i="2"/>
  <c r="O67" i="2"/>
  <c r="L68" i="2"/>
  <c r="N68" i="2"/>
  <c r="O68" i="2"/>
  <c r="L69" i="2"/>
  <c r="N69" i="2"/>
  <c r="O69" i="2"/>
  <c r="L70" i="2"/>
  <c r="N70" i="2"/>
  <c r="O70" i="2"/>
  <c r="L71" i="2"/>
  <c r="N71" i="2"/>
  <c r="O71" i="2"/>
  <c r="L72" i="2"/>
  <c r="N72" i="2"/>
  <c r="O72" i="2"/>
  <c r="L73" i="2"/>
  <c r="N73" i="2"/>
  <c r="O73" i="2"/>
  <c r="O75" i="2"/>
  <c r="O76" i="2"/>
  <c r="O77" i="2"/>
  <c r="O78" i="2"/>
  <c r="L79" i="2"/>
  <c r="N79" i="2"/>
  <c r="O79" i="2"/>
  <c r="L80" i="2"/>
  <c r="N80" i="2"/>
  <c r="O80" i="2"/>
  <c r="L83" i="2"/>
  <c r="N83" i="2"/>
  <c r="O83" i="2"/>
  <c r="L84" i="2"/>
  <c r="N84" i="2"/>
  <c r="O84" i="2"/>
  <c r="L85" i="2"/>
  <c r="N85" i="2"/>
  <c r="O85" i="2"/>
  <c r="L86" i="2"/>
  <c r="N86" i="2"/>
  <c r="O86" i="2"/>
  <c r="L87" i="2"/>
  <c r="N87" i="2"/>
  <c r="O87" i="2"/>
  <c r="L88" i="2"/>
  <c r="N88" i="2"/>
  <c r="O88" i="2"/>
  <c r="L89" i="2"/>
  <c r="N89" i="2"/>
  <c r="O89" i="2"/>
  <c r="L90" i="2"/>
  <c r="N90" i="2"/>
  <c r="O90" i="2"/>
  <c r="L92" i="2"/>
  <c r="N92" i="2"/>
  <c r="O92" i="2"/>
  <c r="L93" i="2"/>
  <c r="N93" i="2"/>
  <c r="O93" i="2"/>
  <c r="L94" i="2"/>
  <c r="N94" i="2"/>
  <c r="O94" i="2"/>
  <c r="L95" i="2"/>
  <c r="N95" i="2"/>
  <c r="O95" i="2"/>
  <c r="L96" i="2"/>
  <c r="N96" i="2"/>
  <c r="O96" i="2"/>
  <c r="L97" i="2"/>
  <c r="N97" i="2"/>
  <c r="O97" i="2"/>
  <c r="L98" i="2"/>
  <c r="N98" i="2"/>
  <c r="O98" i="2"/>
  <c r="L99" i="2"/>
  <c r="N99" i="2"/>
  <c r="O99" i="2"/>
  <c r="L101" i="2"/>
  <c r="N101" i="2"/>
  <c r="O101" i="2"/>
  <c r="L102" i="2"/>
  <c r="N102" i="2"/>
  <c r="O102" i="2"/>
  <c r="L103" i="2"/>
  <c r="N103" i="2"/>
  <c r="O103" i="2"/>
  <c r="L104" i="2"/>
  <c r="N104" i="2"/>
  <c r="O104" i="2"/>
  <c r="L105" i="2"/>
  <c r="N105" i="2"/>
  <c r="O105" i="2"/>
  <c r="L106" i="2"/>
  <c r="N106" i="2"/>
  <c r="O106" i="2"/>
  <c r="L107" i="2"/>
  <c r="N107" i="2"/>
  <c r="O107" i="2"/>
  <c r="L108" i="2"/>
  <c r="N108" i="2"/>
  <c r="O108" i="2"/>
  <c r="L110" i="2"/>
  <c r="N110" i="2"/>
  <c r="O110" i="2"/>
  <c r="L111" i="2"/>
  <c r="N111" i="2"/>
  <c r="O111" i="2"/>
  <c r="L112" i="2"/>
  <c r="N112" i="2"/>
  <c r="O112" i="2"/>
  <c r="L113" i="2"/>
  <c r="N113" i="2"/>
  <c r="O113" i="2"/>
  <c r="L114" i="2"/>
  <c r="N114" i="2"/>
  <c r="O114" i="2"/>
  <c r="L115" i="2"/>
  <c r="N115" i="2"/>
  <c r="O115" i="2"/>
  <c r="L116" i="2"/>
  <c r="N116" i="2"/>
  <c r="O116" i="2"/>
  <c r="L117" i="2"/>
  <c r="N117" i="2"/>
  <c r="O117" i="2"/>
  <c r="O3" i="2"/>
  <c r="N3" i="2"/>
  <c r="L3" i="2"/>
  <c r="Q481" i="1" l="1"/>
  <c r="N481" i="1"/>
  <c r="M481" i="1"/>
  <c r="K481" i="1"/>
  <c r="Q480" i="1"/>
  <c r="N480" i="1"/>
  <c r="M480" i="1"/>
  <c r="K480" i="1"/>
  <c r="S55" i="2"/>
  <c r="S54" i="2"/>
  <c r="Z21" i="5" s="1"/>
  <c r="I9" i="6" s="1"/>
  <c r="S53" i="2"/>
  <c r="S52" i="2"/>
  <c r="S51" i="2"/>
  <c r="S50" i="2"/>
  <c r="K21" i="5" s="1"/>
  <c r="E9" i="6" s="1"/>
  <c r="S49" i="2"/>
  <c r="S48" i="2"/>
  <c r="S80" i="2"/>
  <c r="S79" i="2"/>
  <c r="S78" i="2"/>
  <c r="S77" i="2"/>
  <c r="S76" i="2"/>
  <c r="D27" i="5"/>
  <c r="C12" i="6" s="1"/>
  <c r="V180" i="9"/>
  <c r="Q476" i="1"/>
  <c r="N476" i="1"/>
  <c r="M476" i="1"/>
  <c r="K476" i="1"/>
  <c r="Q475" i="1"/>
  <c r="N475" i="1"/>
  <c r="M475" i="1"/>
  <c r="K475" i="1"/>
  <c r="Q474" i="1"/>
  <c r="N474" i="1"/>
  <c r="M474" i="1"/>
  <c r="K474" i="1"/>
  <c r="Q473" i="1"/>
  <c r="N473" i="1"/>
  <c r="M473" i="1"/>
  <c r="K473" i="1"/>
  <c r="Q472" i="1"/>
  <c r="N472" i="1"/>
  <c r="M472" i="1"/>
  <c r="K472" i="1"/>
  <c r="Q471" i="1"/>
  <c r="N471" i="1"/>
  <c r="M471" i="1"/>
  <c r="K471" i="1"/>
  <c r="Q470" i="1"/>
  <c r="N470" i="1"/>
  <c r="M470" i="1"/>
  <c r="K470" i="1"/>
  <c r="Q469" i="1"/>
  <c r="N469" i="1"/>
  <c r="M469" i="1"/>
  <c r="K469" i="1"/>
  <c r="Q468" i="1"/>
  <c r="N468" i="1"/>
  <c r="M468" i="1"/>
  <c r="K468" i="1"/>
  <c r="Q467" i="1"/>
  <c r="N467" i="1"/>
  <c r="M467" i="1"/>
  <c r="K467" i="1"/>
  <c r="Q466" i="1"/>
  <c r="N466" i="1"/>
  <c r="M466" i="1"/>
  <c r="K466" i="1"/>
  <c r="Q465" i="1"/>
  <c r="N465" i="1"/>
  <c r="M465" i="1"/>
  <c r="K465" i="1"/>
  <c r="Q464" i="1"/>
  <c r="N464" i="1"/>
  <c r="M464" i="1"/>
  <c r="K464" i="1"/>
  <c r="Q463" i="1"/>
  <c r="N463" i="1"/>
  <c r="M463" i="1"/>
  <c r="K463" i="1"/>
  <c r="Q462" i="1"/>
  <c r="N462" i="1"/>
  <c r="M462" i="1"/>
  <c r="K462" i="1"/>
  <c r="Q461" i="1"/>
  <c r="N461" i="1"/>
  <c r="M461" i="1"/>
  <c r="K461" i="1"/>
  <c r="Q460" i="1"/>
  <c r="N460" i="1"/>
  <c r="M460" i="1"/>
  <c r="K460" i="1"/>
  <c r="Q459" i="1"/>
  <c r="N459" i="1"/>
  <c r="M459" i="1"/>
  <c r="K459" i="1"/>
  <c r="Q458" i="1"/>
  <c r="N458" i="1"/>
  <c r="M458" i="1"/>
  <c r="K458" i="1"/>
  <c r="Q457" i="1"/>
  <c r="N457" i="1"/>
  <c r="M457" i="1"/>
  <c r="K457" i="1"/>
  <c r="Q456" i="1"/>
  <c r="N456" i="1"/>
  <c r="M456" i="1"/>
  <c r="K456" i="1"/>
  <c r="Q455" i="1"/>
  <c r="N455" i="1"/>
  <c r="M455" i="1"/>
  <c r="K455" i="1"/>
  <c r="Q454" i="1"/>
  <c r="N454" i="1"/>
  <c r="M454" i="1"/>
  <c r="K454" i="1"/>
  <c r="Q453" i="1"/>
  <c r="N453" i="1"/>
  <c r="M453" i="1"/>
  <c r="K453" i="1"/>
  <c r="Q452" i="1"/>
  <c r="N452" i="1"/>
  <c r="M452" i="1"/>
  <c r="K452" i="1"/>
  <c r="Q451" i="1"/>
  <c r="N451" i="1"/>
  <c r="M451" i="1"/>
  <c r="K451" i="1"/>
  <c r="Q450" i="1"/>
  <c r="N450" i="1"/>
  <c r="M450" i="1"/>
  <c r="K450" i="1"/>
  <c r="Q449" i="1"/>
  <c r="N449" i="1"/>
  <c r="M449" i="1"/>
  <c r="K449" i="1"/>
  <c r="Q448" i="1"/>
  <c r="N448" i="1"/>
  <c r="M448" i="1"/>
  <c r="K448" i="1"/>
  <c r="Q447" i="1"/>
  <c r="N447" i="1"/>
  <c r="M447" i="1"/>
  <c r="K447" i="1"/>
  <c r="Q446" i="1"/>
  <c r="N446" i="1"/>
  <c r="M446" i="1"/>
  <c r="K446" i="1"/>
  <c r="Q445" i="1"/>
  <c r="N445" i="1"/>
  <c r="M445" i="1"/>
  <c r="K445" i="1"/>
  <c r="Q444" i="1"/>
  <c r="N444" i="1"/>
  <c r="M444" i="1"/>
  <c r="K444" i="1"/>
  <c r="Q443" i="1"/>
  <c r="N443" i="1"/>
  <c r="M443" i="1"/>
  <c r="K443" i="1"/>
  <c r="Q442" i="1"/>
  <c r="N442" i="1"/>
  <c r="M442" i="1"/>
  <c r="K442" i="1"/>
  <c r="Q441" i="1"/>
  <c r="N441" i="1"/>
  <c r="M441" i="1"/>
  <c r="K441" i="1"/>
  <c r="Q440" i="1"/>
  <c r="N440" i="1"/>
  <c r="M440" i="1"/>
  <c r="K440" i="1"/>
  <c r="Q439" i="1"/>
  <c r="N439" i="1"/>
  <c r="M439" i="1"/>
  <c r="K439" i="1"/>
  <c r="Q438" i="1"/>
  <c r="N438" i="1"/>
  <c r="M438" i="1"/>
  <c r="K438" i="1"/>
  <c r="Q437" i="1"/>
  <c r="N437" i="1"/>
  <c r="M437" i="1"/>
  <c r="K437" i="1"/>
  <c r="Q436" i="1"/>
  <c r="N436" i="1"/>
  <c r="M436" i="1"/>
  <c r="K436" i="1"/>
  <c r="Q435" i="1"/>
  <c r="N435" i="1"/>
  <c r="M435" i="1"/>
  <c r="K435" i="1"/>
  <c r="Q434" i="1"/>
  <c r="N434" i="1"/>
  <c r="M434" i="1"/>
  <c r="K434" i="1"/>
  <c r="Q433" i="1"/>
  <c r="N433" i="1"/>
  <c r="M433" i="1"/>
  <c r="K433" i="1"/>
  <c r="Q432" i="1"/>
  <c r="N432" i="1"/>
  <c r="M432" i="1"/>
  <c r="K432" i="1"/>
  <c r="Q431" i="1"/>
  <c r="N431" i="1"/>
  <c r="M431" i="1"/>
  <c r="K431" i="1"/>
  <c r="Q430" i="1"/>
  <c r="N430" i="1"/>
  <c r="M430" i="1"/>
  <c r="K430" i="1"/>
  <c r="Q429" i="1"/>
  <c r="N429" i="1"/>
  <c r="M429" i="1"/>
  <c r="K429" i="1"/>
  <c r="Q428" i="1"/>
  <c r="N428" i="1"/>
  <c r="M428" i="1"/>
  <c r="K428" i="1"/>
  <c r="Q427" i="1"/>
  <c r="N427" i="1"/>
  <c r="M427" i="1"/>
  <c r="K427" i="1"/>
  <c r="Q426" i="1"/>
  <c r="N426" i="1"/>
  <c r="M426" i="1"/>
  <c r="K426" i="1"/>
  <c r="Q425" i="1"/>
  <c r="N425" i="1"/>
  <c r="M425" i="1"/>
  <c r="K425" i="1"/>
  <c r="Q424" i="1"/>
  <c r="N424" i="1"/>
  <c r="M424" i="1"/>
  <c r="K424" i="1"/>
  <c r="Q423" i="1"/>
  <c r="N423" i="1"/>
  <c r="M423" i="1"/>
  <c r="K423" i="1"/>
  <c r="Q422" i="1"/>
  <c r="N422" i="1"/>
  <c r="M422" i="1"/>
  <c r="K422" i="1"/>
  <c r="Q421" i="1"/>
  <c r="N421" i="1"/>
  <c r="M421" i="1"/>
  <c r="K421" i="1"/>
  <c r="Q420" i="1"/>
  <c r="N420" i="1"/>
  <c r="M420" i="1"/>
  <c r="K420" i="1"/>
  <c r="Q419" i="1"/>
  <c r="N419" i="1"/>
  <c r="M419" i="1"/>
  <c r="K419" i="1"/>
  <c r="Q418" i="1"/>
  <c r="N418" i="1"/>
  <c r="M418" i="1"/>
  <c r="K418" i="1"/>
  <c r="Q417" i="1"/>
  <c r="N417" i="1"/>
  <c r="M417" i="1"/>
  <c r="K417" i="1"/>
  <c r="Q416" i="1"/>
  <c r="N416" i="1"/>
  <c r="M416" i="1"/>
  <c r="K416" i="1"/>
  <c r="Q415" i="1"/>
  <c r="N415" i="1"/>
  <c r="M415" i="1"/>
  <c r="K415" i="1"/>
  <c r="Q414" i="1"/>
  <c r="N414" i="1"/>
  <c r="M414" i="1"/>
  <c r="K414" i="1"/>
  <c r="Q413" i="1"/>
  <c r="N413" i="1"/>
  <c r="M413" i="1"/>
  <c r="K413" i="1"/>
  <c r="Q412" i="1"/>
  <c r="N412" i="1"/>
  <c r="M412" i="1"/>
  <c r="K412" i="1"/>
  <c r="Q411" i="1"/>
  <c r="N411" i="1"/>
  <c r="M411" i="1"/>
  <c r="K411" i="1"/>
  <c r="Q410" i="1"/>
  <c r="N410" i="1"/>
  <c r="M410" i="1"/>
  <c r="K410" i="1"/>
  <c r="Q409" i="1"/>
  <c r="N409" i="1"/>
  <c r="M409" i="1"/>
  <c r="K409" i="1"/>
  <c r="Q408" i="1"/>
  <c r="N408" i="1"/>
  <c r="M408" i="1"/>
  <c r="K408" i="1"/>
  <c r="Q407" i="1"/>
  <c r="N407" i="1"/>
  <c r="M407" i="1"/>
  <c r="K407" i="1"/>
  <c r="Q406" i="1"/>
  <c r="N406" i="1"/>
  <c r="M406" i="1"/>
  <c r="K406" i="1"/>
  <c r="Q405" i="1"/>
  <c r="N405" i="1"/>
  <c r="M405" i="1"/>
  <c r="K405" i="1"/>
  <c r="Q404" i="1"/>
  <c r="N404" i="1"/>
  <c r="M404" i="1"/>
  <c r="K404" i="1"/>
  <c r="Q403" i="1"/>
  <c r="N403" i="1"/>
  <c r="M403" i="1"/>
  <c r="K403" i="1"/>
  <c r="Q402" i="1"/>
  <c r="N402" i="1"/>
  <c r="M402" i="1"/>
  <c r="K402" i="1"/>
  <c r="Q401" i="1"/>
  <c r="N401" i="1"/>
  <c r="M401" i="1"/>
  <c r="K401" i="1"/>
  <c r="Q400" i="1"/>
  <c r="N400" i="1"/>
  <c r="M400" i="1"/>
  <c r="K400" i="1"/>
  <c r="Q399" i="1"/>
  <c r="N399" i="1"/>
  <c r="M399" i="1"/>
  <c r="K399" i="1"/>
  <c r="Q398" i="1"/>
  <c r="N398" i="1"/>
  <c r="M398" i="1"/>
  <c r="K398" i="1"/>
  <c r="Q397" i="1"/>
  <c r="N397" i="1"/>
  <c r="M397" i="1"/>
  <c r="K397" i="1"/>
  <c r="Q396" i="1"/>
  <c r="N396" i="1"/>
  <c r="M396" i="1"/>
  <c r="K396" i="1"/>
  <c r="Q395" i="1"/>
  <c r="N395" i="1"/>
  <c r="M395" i="1"/>
  <c r="K395" i="1"/>
  <c r="Q394" i="1"/>
  <c r="N394" i="1"/>
  <c r="M394" i="1"/>
  <c r="K394" i="1"/>
  <c r="Q393" i="1"/>
  <c r="N393" i="1"/>
  <c r="M393" i="1"/>
  <c r="K393" i="1"/>
  <c r="Q392" i="1"/>
  <c r="N392" i="1"/>
  <c r="M392" i="1"/>
  <c r="K392" i="1"/>
  <c r="Q391" i="1"/>
  <c r="N391" i="1"/>
  <c r="M391" i="1"/>
  <c r="K391" i="1"/>
  <c r="Q390" i="1"/>
  <c r="N390" i="1"/>
  <c r="M390" i="1"/>
  <c r="K390" i="1"/>
  <c r="Q389" i="1"/>
  <c r="N389" i="1"/>
  <c r="M389" i="1"/>
  <c r="K389" i="1"/>
  <c r="Q388" i="1"/>
  <c r="N388" i="1"/>
  <c r="M388" i="1"/>
  <c r="K388" i="1"/>
  <c r="Q387" i="1"/>
  <c r="N387" i="1"/>
  <c r="M387" i="1"/>
  <c r="K387" i="1"/>
  <c r="Q386" i="1"/>
  <c r="N386" i="1"/>
  <c r="M386" i="1"/>
  <c r="K386" i="1"/>
  <c r="Q385" i="1"/>
  <c r="N385" i="1"/>
  <c r="M385" i="1"/>
  <c r="K385" i="1"/>
  <c r="Q384" i="1"/>
  <c r="N384" i="1"/>
  <c r="M384" i="1"/>
  <c r="K384" i="1"/>
  <c r="Q383" i="1"/>
  <c r="N383" i="1"/>
  <c r="M383" i="1"/>
  <c r="K383" i="1"/>
  <c r="Q382" i="1"/>
  <c r="N382" i="1"/>
  <c r="M382" i="1"/>
  <c r="K382" i="1"/>
  <c r="Q381" i="1"/>
  <c r="N381" i="1"/>
  <c r="M381" i="1"/>
  <c r="K381" i="1"/>
  <c r="Q380" i="1"/>
  <c r="N380" i="1"/>
  <c r="M380" i="1"/>
  <c r="K380" i="1"/>
  <c r="Q379" i="1"/>
  <c r="N379" i="1"/>
  <c r="M379" i="1"/>
  <c r="K379" i="1"/>
  <c r="Q378" i="1"/>
  <c r="N378" i="1"/>
  <c r="M378" i="1"/>
  <c r="K378" i="1"/>
  <c r="Q377" i="1"/>
  <c r="N377" i="1"/>
  <c r="M377" i="1"/>
  <c r="K377" i="1"/>
  <c r="Q376" i="1"/>
  <c r="N376" i="1"/>
  <c r="M376" i="1"/>
  <c r="K376" i="1"/>
  <c r="Q375" i="1"/>
  <c r="N375" i="1"/>
  <c r="M375" i="1"/>
  <c r="K375" i="1"/>
  <c r="Q374" i="1"/>
  <c r="N374" i="1"/>
  <c r="M374" i="1"/>
  <c r="K374" i="1"/>
  <c r="Q373" i="1"/>
  <c r="N373" i="1"/>
  <c r="M373" i="1"/>
  <c r="K373" i="1"/>
  <c r="Q372" i="1"/>
  <c r="N372" i="1"/>
  <c r="M372" i="1"/>
  <c r="K372" i="1"/>
  <c r="Q371" i="1"/>
  <c r="N371" i="1"/>
  <c r="M371" i="1"/>
  <c r="K371" i="1"/>
  <c r="Q370" i="1"/>
  <c r="N370" i="1"/>
  <c r="M370" i="1"/>
  <c r="K370" i="1"/>
  <c r="Q369" i="1"/>
  <c r="N369" i="1"/>
  <c r="M369" i="1"/>
  <c r="K369" i="1"/>
  <c r="Q368" i="1"/>
  <c r="N368" i="1"/>
  <c r="M368" i="1"/>
  <c r="K368" i="1"/>
  <c r="Q367" i="1"/>
  <c r="N367" i="1"/>
  <c r="M367" i="1"/>
  <c r="K367" i="1"/>
  <c r="Q366" i="1"/>
  <c r="N366" i="1"/>
  <c r="M366" i="1"/>
  <c r="K366" i="1"/>
  <c r="Q365" i="1"/>
  <c r="N365" i="1"/>
  <c r="M365" i="1"/>
  <c r="K365" i="1"/>
  <c r="Q364" i="1"/>
  <c r="N364" i="1"/>
  <c r="M364" i="1"/>
  <c r="K364" i="1"/>
  <c r="Q363" i="1"/>
  <c r="N363" i="1"/>
  <c r="M363" i="1"/>
  <c r="K363" i="1"/>
  <c r="Q362" i="1"/>
  <c r="N362" i="1"/>
  <c r="M362" i="1"/>
  <c r="K362" i="1"/>
  <c r="Q361" i="1"/>
  <c r="N361" i="1"/>
  <c r="M361" i="1"/>
  <c r="K361" i="1"/>
  <c r="Q360" i="1"/>
  <c r="N360" i="1"/>
  <c r="M360" i="1"/>
  <c r="K360" i="1"/>
  <c r="Q359" i="1"/>
  <c r="N359" i="1"/>
  <c r="M359" i="1"/>
  <c r="K359" i="1"/>
  <c r="Q358" i="1"/>
  <c r="N358" i="1"/>
  <c r="M358" i="1"/>
  <c r="K358" i="1"/>
  <c r="Q357" i="1"/>
  <c r="N357" i="1"/>
  <c r="M357" i="1"/>
  <c r="K357" i="1"/>
  <c r="Q356" i="1"/>
  <c r="N356" i="1"/>
  <c r="M356" i="1"/>
  <c r="K356" i="1"/>
  <c r="Q355" i="1"/>
  <c r="N355" i="1"/>
  <c r="M355" i="1"/>
  <c r="K355" i="1"/>
  <c r="Q354" i="1"/>
  <c r="N354" i="1"/>
  <c r="M354" i="1"/>
  <c r="K354" i="1"/>
  <c r="Q353" i="1"/>
  <c r="N353" i="1"/>
  <c r="M353" i="1"/>
  <c r="K353" i="1"/>
  <c r="Q352" i="1"/>
  <c r="N352" i="1"/>
  <c r="M352" i="1"/>
  <c r="K352" i="1"/>
  <c r="Q351" i="1"/>
  <c r="N351" i="1"/>
  <c r="M351" i="1"/>
  <c r="K351" i="1"/>
  <c r="Q350" i="1"/>
  <c r="N350" i="1"/>
  <c r="M350" i="1"/>
  <c r="K350" i="1"/>
  <c r="Q349" i="1"/>
  <c r="N349" i="1"/>
  <c r="M349" i="1"/>
  <c r="K349" i="1"/>
  <c r="Q348" i="1"/>
  <c r="N348" i="1"/>
  <c r="M348" i="1"/>
  <c r="K348" i="1"/>
  <c r="Q347" i="1"/>
  <c r="N347" i="1"/>
  <c r="M347" i="1"/>
  <c r="K347" i="1"/>
  <c r="Q346" i="1"/>
  <c r="N346" i="1"/>
  <c r="M346" i="1"/>
  <c r="K346" i="1"/>
  <c r="Q345" i="1"/>
  <c r="N345" i="1"/>
  <c r="M345" i="1"/>
  <c r="K345" i="1"/>
  <c r="Q344" i="1"/>
  <c r="N344" i="1"/>
  <c r="M344" i="1"/>
  <c r="K344" i="1"/>
  <c r="Q343" i="1"/>
  <c r="N343" i="1"/>
  <c r="M343" i="1"/>
  <c r="K343" i="1"/>
  <c r="Q342" i="1"/>
  <c r="N342" i="1"/>
  <c r="M342" i="1"/>
  <c r="K342" i="1"/>
  <c r="Q341" i="1"/>
  <c r="N341" i="1"/>
  <c r="M341" i="1"/>
  <c r="K341" i="1"/>
  <c r="Q340" i="1"/>
  <c r="N340" i="1"/>
  <c r="M340" i="1"/>
  <c r="K340" i="1"/>
  <c r="Q339" i="1"/>
  <c r="N339" i="1"/>
  <c r="M339" i="1"/>
  <c r="K339" i="1"/>
  <c r="Q338" i="1"/>
  <c r="N338" i="1"/>
  <c r="M338" i="1"/>
  <c r="K338" i="1"/>
  <c r="Q337" i="1"/>
  <c r="N337" i="1"/>
  <c r="M337" i="1"/>
  <c r="K337" i="1"/>
  <c r="Q336" i="1"/>
  <c r="N336" i="1"/>
  <c r="M336" i="1"/>
  <c r="K336" i="1"/>
  <c r="Q335" i="1"/>
  <c r="N335" i="1"/>
  <c r="M335" i="1"/>
  <c r="K335" i="1"/>
  <c r="Q334" i="1"/>
  <c r="N334" i="1"/>
  <c r="M334" i="1"/>
  <c r="K334" i="1"/>
  <c r="Q333" i="1"/>
  <c r="N333" i="1"/>
  <c r="M333" i="1"/>
  <c r="K333" i="1"/>
  <c r="Q332" i="1"/>
  <c r="N332" i="1"/>
  <c r="M332" i="1"/>
  <c r="K332" i="1"/>
  <c r="Q331" i="1"/>
  <c r="N331" i="1"/>
  <c r="M331" i="1"/>
  <c r="K331" i="1"/>
  <c r="Q330" i="1"/>
  <c r="N330" i="1"/>
  <c r="M330" i="1"/>
  <c r="K330" i="1"/>
  <c r="Q329" i="1"/>
  <c r="N329" i="1"/>
  <c r="M329" i="1"/>
  <c r="K329" i="1"/>
  <c r="Q328" i="1"/>
  <c r="N328" i="1"/>
  <c r="M328" i="1"/>
  <c r="K328" i="1"/>
  <c r="Q327" i="1"/>
  <c r="N327" i="1"/>
  <c r="M327" i="1"/>
  <c r="K327" i="1"/>
  <c r="Q326" i="1"/>
  <c r="N326" i="1"/>
  <c r="M326" i="1"/>
  <c r="K326" i="1"/>
  <c r="Q325" i="1"/>
  <c r="N325" i="1"/>
  <c r="M325" i="1"/>
  <c r="K325" i="1"/>
  <c r="Q324" i="1"/>
  <c r="N324" i="1"/>
  <c r="M324" i="1"/>
  <c r="K324" i="1"/>
  <c r="Q323" i="1"/>
  <c r="N323" i="1"/>
  <c r="M323" i="1"/>
  <c r="K323" i="1"/>
  <c r="Q322" i="1"/>
  <c r="N322" i="1"/>
  <c r="M322" i="1"/>
  <c r="K322" i="1"/>
  <c r="Q321" i="1"/>
  <c r="N321" i="1"/>
  <c r="M321" i="1"/>
  <c r="K321" i="1"/>
  <c r="Q320" i="1"/>
  <c r="N320" i="1"/>
  <c r="M320" i="1"/>
  <c r="K320" i="1"/>
  <c r="Q319" i="1"/>
  <c r="N319" i="1"/>
  <c r="M319" i="1"/>
  <c r="K319" i="1"/>
  <c r="Q318" i="1"/>
  <c r="N318" i="1"/>
  <c r="M318" i="1"/>
  <c r="K318" i="1"/>
  <c r="Q317" i="1"/>
  <c r="N317" i="1"/>
  <c r="M317" i="1"/>
  <c r="K317" i="1"/>
  <c r="Q316" i="1"/>
  <c r="N316" i="1"/>
  <c r="M316" i="1"/>
  <c r="K316" i="1"/>
  <c r="Q315" i="1"/>
  <c r="N315" i="1"/>
  <c r="M315" i="1"/>
  <c r="K315" i="1"/>
  <c r="Q314" i="1"/>
  <c r="N314" i="1"/>
  <c r="M314" i="1"/>
  <c r="K314" i="1"/>
  <c r="Q313" i="1"/>
  <c r="N313" i="1"/>
  <c r="M313" i="1"/>
  <c r="K313" i="1"/>
  <c r="Q312" i="1"/>
  <c r="N312" i="1"/>
  <c r="M312" i="1"/>
  <c r="K312" i="1"/>
  <c r="Q311" i="1"/>
  <c r="N311" i="1"/>
  <c r="M311" i="1"/>
  <c r="K311" i="1"/>
  <c r="Q310" i="1"/>
  <c r="N310" i="1"/>
  <c r="M310" i="1"/>
  <c r="K310" i="1"/>
  <c r="Q309" i="1"/>
  <c r="N309" i="1"/>
  <c r="M309" i="1"/>
  <c r="K309" i="1"/>
  <c r="Q308" i="1"/>
  <c r="N308" i="1"/>
  <c r="M308" i="1"/>
  <c r="K308" i="1"/>
  <c r="Q307" i="1"/>
  <c r="N307" i="1"/>
  <c r="M307" i="1"/>
  <c r="K307" i="1"/>
  <c r="Q306" i="1"/>
  <c r="N306" i="1"/>
  <c r="M306" i="1"/>
  <c r="K306" i="1"/>
  <c r="Q305" i="1"/>
  <c r="N305" i="1"/>
  <c r="M305" i="1"/>
  <c r="K305" i="1"/>
  <c r="Q304" i="1"/>
  <c r="N304" i="1"/>
  <c r="M304" i="1"/>
  <c r="K304" i="1"/>
  <c r="Q303" i="1"/>
  <c r="N303" i="1"/>
  <c r="M303" i="1"/>
  <c r="K303" i="1"/>
  <c r="Q302" i="1"/>
  <c r="N302" i="1"/>
  <c r="M302" i="1"/>
  <c r="K302" i="1"/>
  <c r="Q301" i="1"/>
  <c r="N301" i="1"/>
  <c r="M301" i="1"/>
  <c r="K301" i="1"/>
  <c r="Q300" i="1"/>
  <c r="N300" i="1"/>
  <c r="M300" i="1"/>
  <c r="K300" i="1"/>
  <c r="Q299" i="1"/>
  <c r="N299" i="1"/>
  <c r="M299" i="1"/>
  <c r="K299" i="1"/>
  <c r="Q298" i="1"/>
  <c r="N298" i="1"/>
  <c r="M298" i="1"/>
  <c r="K298" i="1"/>
  <c r="Q297" i="1"/>
  <c r="N297" i="1"/>
  <c r="M297" i="1"/>
  <c r="K297" i="1"/>
  <c r="Q296" i="1"/>
  <c r="N296" i="1"/>
  <c r="M296" i="1"/>
  <c r="Q295" i="1"/>
  <c r="N295" i="1"/>
  <c r="M295" i="1"/>
  <c r="Q294" i="1"/>
  <c r="N294" i="1"/>
  <c r="M294" i="1"/>
  <c r="Q293" i="1"/>
  <c r="N293" i="1"/>
  <c r="M293" i="1"/>
  <c r="Q292" i="1"/>
  <c r="N292" i="1"/>
  <c r="M292" i="1"/>
  <c r="Q291" i="1"/>
  <c r="N291" i="1"/>
  <c r="M291" i="1"/>
  <c r="Q290" i="1"/>
  <c r="N290" i="1"/>
  <c r="M290" i="1"/>
  <c r="K290" i="1"/>
  <c r="Q289" i="1"/>
  <c r="N289" i="1"/>
  <c r="M289" i="1"/>
  <c r="K289" i="1"/>
  <c r="Q288" i="1"/>
  <c r="N288" i="1"/>
  <c r="M288" i="1"/>
  <c r="K288" i="1"/>
  <c r="Q287" i="1"/>
  <c r="N287" i="1"/>
  <c r="M287" i="1"/>
  <c r="K287" i="1"/>
  <c r="Q286" i="1"/>
  <c r="N286" i="1"/>
  <c r="M286" i="1"/>
  <c r="K286" i="1"/>
  <c r="Q285" i="1"/>
  <c r="N285" i="1"/>
  <c r="M285" i="1"/>
  <c r="K285" i="1"/>
  <c r="Q284" i="1"/>
  <c r="N284" i="1"/>
  <c r="M284" i="1"/>
  <c r="K284" i="1"/>
  <c r="Q283" i="1"/>
  <c r="N283" i="1"/>
  <c r="M283" i="1"/>
  <c r="K283" i="1"/>
  <c r="Q282" i="1"/>
  <c r="N282" i="1"/>
  <c r="M282" i="1"/>
  <c r="K282" i="1"/>
  <c r="Q281" i="1"/>
  <c r="N281" i="1"/>
  <c r="M281" i="1"/>
  <c r="K281" i="1"/>
  <c r="Q280" i="1"/>
  <c r="N280" i="1"/>
  <c r="M280" i="1"/>
  <c r="K280" i="1"/>
  <c r="Q279" i="1"/>
  <c r="N279" i="1"/>
  <c r="M279" i="1"/>
  <c r="K279" i="1"/>
  <c r="Q278" i="1"/>
  <c r="N278" i="1"/>
  <c r="M278" i="1"/>
  <c r="K278" i="1"/>
  <c r="Q277" i="1"/>
  <c r="N277" i="1"/>
  <c r="M277" i="1"/>
  <c r="K277" i="1"/>
  <c r="Q276" i="1"/>
  <c r="N276" i="1"/>
  <c r="M276" i="1"/>
  <c r="K276" i="1"/>
  <c r="Q275" i="1"/>
  <c r="N275" i="1"/>
  <c r="M275" i="1"/>
  <c r="K275" i="1"/>
  <c r="Q274" i="1"/>
  <c r="N274" i="1"/>
  <c r="M274" i="1"/>
  <c r="K274" i="1"/>
  <c r="Q273" i="1"/>
  <c r="N273" i="1"/>
  <c r="M273" i="1"/>
  <c r="K273" i="1"/>
  <c r="Q272" i="1"/>
  <c r="N272" i="1"/>
  <c r="M272" i="1"/>
  <c r="K272" i="1"/>
  <c r="Q271" i="1"/>
  <c r="N271" i="1"/>
  <c r="M271" i="1"/>
  <c r="K271" i="1"/>
  <c r="Q270" i="1"/>
  <c r="N270" i="1"/>
  <c r="M270" i="1"/>
  <c r="K270" i="1"/>
  <c r="Q269" i="1"/>
  <c r="N269" i="1"/>
  <c r="M269" i="1"/>
  <c r="K269" i="1"/>
  <c r="Q268" i="1"/>
  <c r="N268" i="1"/>
  <c r="M268" i="1"/>
  <c r="K268" i="1"/>
  <c r="Q267" i="1"/>
  <c r="N267" i="1"/>
  <c r="M267" i="1"/>
  <c r="K267" i="1"/>
  <c r="Q266" i="1"/>
  <c r="N266" i="1"/>
  <c r="M266" i="1"/>
  <c r="K266" i="1"/>
  <c r="Q265" i="1"/>
  <c r="N265" i="1"/>
  <c r="M265" i="1"/>
  <c r="K265" i="1"/>
  <c r="Q264" i="1"/>
  <c r="N264" i="1"/>
  <c r="M264" i="1"/>
  <c r="K264" i="1"/>
  <c r="Q263" i="1"/>
  <c r="N263" i="1"/>
  <c r="M263" i="1"/>
  <c r="K263" i="1"/>
  <c r="Q262" i="1"/>
  <c r="N262" i="1"/>
  <c r="M262" i="1"/>
  <c r="K262" i="1"/>
  <c r="Q261" i="1"/>
  <c r="N261" i="1"/>
  <c r="M261" i="1"/>
  <c r="K261" i="1"/>
  <c r="Q260" i="1"/>
  <c r="N260" i="1"/>
  <c r="M260" i="1"/>
  <c r="K260" i="1"/>
  <c r="Q259" i="1"/>
  <c r="N259" i="1"/>
  <c r="M259" i="1"/>
  <c r="K259" i="1"/>
  <c r="Q258" i="1"/>
  <c r="N258" i="1"/>
  <c r="M258" i="1"/>
  <c r="K258" i="1"/>
  <c r="Q257" i="1"/>
  <c r="N257" i="1"/>
  <c r="M257" i="1"/>
  <c r="K257" i="1"/>
  <c r="Q256" i="1"/>
  <c r="N256" i="1"/>
  <c r="M256" i="1"/>
  <c r="K256" i="1"/>
  <c r="Q255" i="1"/>
  <c r="N255" i="1"/>
  <c r="M255" i="1"/>
  <c r="K255" i="1"/>
  <c r="Q254" i="1"/>
  <c r="N254" i="1"/>
  <c r="M254" i="1"/>
  <c r="K254" i="1"/>
  <c r="Q253" i="1"/>
  <c r="N253" i="1"/>
  <c r="M253" i="1"/>
  <c r="K253" i="1"/>
  <c r="Q252" i="1"/>
  <c r="N252" i="1"/>
  <c r="M252" i="1"/>
  <c r="K252" i="1"/>
  <c r="Q251" i="1"/>
  <c r="N251" i="1"/>
  <c r="M251" i="1"/>
  <c r="K251" i="1"/>
  <c r="Q250" i="1"/>
  <c r="N250" i="1"/>
  <c r="M250" i="1"/>
  <c r="K250" i="1"/>
  <c r="Q249" i="1"/>
  <c r="N249" i="1"/>
  <c r="M249" i="1"/>
  <c r="K249" i="1"/>
  <c r="Q248" i="1"/>
  <c r="N248" i="1"/>
  <c r="M248" i="1"/>
  <c r="K248" i="1"/>
  <c r="Q247" i="1"/>
  <c r="N247" i="1"/>
  <c r="M247" i="1"/>
  <c r="K247" i="1"/>
  <c r="Q246" i="1"/>
  <c r="N246" i="1"/>
  <c r="M246" i="1"/>
  <c r="K246" i="1"/>
  <c r="Q245" i="1"/>
  <c r="N245" i="1"/>
  <c r="M245" i="1"/>
  <c r="K245" i="1"/>
  <c r="Q244" i="1"/>
  <c r="N244" i="1"/>
  <c r="M244" i="1"/>
  <c r="K244" i="1"/>
  <c r="Q243" i="1"/>
  <c r="N243" i="1"/>
  <c r="M243" i="1"/>
  <c r="K243" i="1"/>
  <c r="Q242" i="1"/>
  <c r="N242" i="1"/>
  <c r="M242" i="1"/>
  <c r="K242" i="1"/>
  <c r="Q241" i="1"/>
  <c r="N241" i="1"/>
  <c r="M241" i="1"/>
  <c r="K241" i="1"/>
  <c r="Q240" i="1"/>
  <c r="N240" i="1"/>
  <c r="M240" i="1"/>
  <c r="K240" i="1"/>
  <c r="Q239" i="1"/>
  <c r="N239" i="1"/>
  <c r="M239" i="1"/>
  <c r="K239" i="1"/>
  <c r="Q238" i="1"/>
  <c r="N238" i="1"/>
  <c r="M238" i="1"/>
  <c r="K238" i="1"/>
  <c r="Q237" i="1"/>
  <c r="N237" i="1"/>
  <c r="M237" i="1"/>
  <c r="K237" i="1"/>
  <c r="Q236" i="1"/>
  <c r="N236" i="1"/>
  <c r="M236" i="1"/>
  <c r="K236" i="1"/>
  <c r="Q235" i="1"/>
  <c r="N235" i="1"/>
  <c r="M235" i="1"/>
  <c r="K235" i="1"/>
  <c r="Q234" i="1"/>
  <c r="N234" i="1"/>
  <c r="M234" i="1"/>
  <c r="K234" i="1"/>
  <c r="Q233" i="1"/>
  <c r="N233" i="1"/>
  <c r="M233" i="1"/>
  <c r="K233" i="1"/>
  <c r="Q232" i="1"/>
  <c r="N232" i="1"/>
  <c r="M232" i="1"/>
  <c r="K232" i="1"/>
  <c r="Q231" i="1"/>
  <c r="N231" i="1"/>
  <c r="M231" i="1"/>
  <c r="K231" i="1"/>
  <c r="Q230" i="1"/>
  <c r="N230" i="1"/>
  <c r="M230" i="1"/>
  <c r="K230" i="1"/>
  <c r="Q229" i="1"/>
  <c r="N229" i="1"/>
  <c r="M229" i="1"/>
  <c r="K229" i="1"/>
  <c r="Q228" i="1"/>
  <c r="N228" i="1"/>
  <c r="M228" i="1"/>
  <c r="K228" i="1"/>
  <c r="Q227" i="1"/>
  <c r="N227" i="1"/>
  <c r="M227" i="1"/>
  <c r="K227" i="1"/>
  <c r="Q226" i="1"/>
  <c r="N226" i="1"/>
  <c r="M226" i="1"/>
  <c r="K226" i="1"/>
  <c r="Q225" i="1"/>
  <c r="N225" i="1"/>
  <c r="M225" i="1"/>
  <c r="K225" i="1"/>
  <c r="Q224" i="1"/>
  <c r="N224" i="1"/>
  <c r="M224" i="1"/>
  <c r="K224" i="1"/>
  <c r="Q223" i="1"/>
  <c r="N223" i="1"/>
  <c r="M223" i="1"/>
  <c r="K223" i="1"/>
  <c r="Q222" i="1"/>
  <c r="N222" i="1"/>
  <c r="M222" i="1"/>
  <c r="K222" i="1"/>
  <c r="Q221" i="1"/>
  <c r="N221" i="1"/>
  <c r="M221" i="1"/>
  <c r="K221" i="1"/>
  <c r="Q220" i="1"/>
  <c r="N220" i="1"/>
  <c r="M220" i="1"/>
  <c r="K220" i="1"/>
  <c r="Q219" i="1"/>
  <c r="N219" i="1"/>
  <c r="M219" i="1"/>
  <c r="K219" i="1"/>
  <c r="Q218" i="1"/>
  <c r="N218" i="1"/>
  <c r="M218" i="1"/>
  <c r="K218" i="1"/>
  <c r="Q217" i="1"/>
  <c r="N217" i="1"/>
  <c r="M217" i="1"/>
  <c r="K217" i="1"/>
  <c r="Q216" i="1"/>
  <c r="N216" i="1"/>
  <c r="M216" i="1"/>
  <c r="K216" i="1"/>
  <c r="Q215" i="1"/>
  <c r="N215" i="1"/>
  <c r="M215" i="1"/>
  <c r="K215" i="1"/>
  <c r="Q214" i="1"/>
  <c r="N214" i="1"/>
  <c r="M214" i="1"/>
  <c r="K214" i="1"/>
  <c r="Q213" i="1"/>
  <c r="N213" i="1"/>
  <c r="M213" i="1"/>
  <c r="K213" i="1"/>
  <c r="Q212" i="1"/>
  <c r="N212" i="1"/>
  <c r="M212" i="1"/>
  <c r="K212" i="1"/>
  <c r="Q211" i="1"/>
  <c r="N211" i="1"/>
  <c r="M211" i="1"/>
  <c r="K211" i="1"/>
  <c r="Q210" i="1"/>
  <c r="N210" i="1"/>
  <c r="M210" i="1"/>
  <c r="K210" i="1"/>
  <c r="Q209" i="1"/>
  <c r="N209" i="1"/>
  <c r="M209" i="1"/>
  <c r="K209" i="1"/>
  <c r="Q208" i="1"/>
  <c r="N208" i="1"/>
  <c r="M208" i="1"/>
  <c r="K208" i="1"/>
  <c r="Q207" i="1"/>
  <c r="N207" i="1"/>
  <c r="M207" i="1"/>
  <c r="K207" i="1"/>
  <c r="Q206" i="1"/>
  <c r="N206" i="1"/>
  <c r="M206" i="1"/>
  <c r="K206" i="1"/>
  <c r="Q205" i="1"/>
  <c r="N205" i="1"/>
  <c r="M205" i="1"/>
  <c r="K205" i="1"/>
  <c r="Q204" i="1"/>
  <c r="N204" i="1"/>
  <c r="M204" i="1"/>
  <c r="K204" i="1"/>
  <c r="Q203" i="1"/>
  <c r="N203" i="1"/>
  <c r="M203" i="1"/>
  <c r="K203" i="1"/>
  <c r="Q202" i="1"/>
  <c r="N202" i="1"/>
  <c r="M202" i="1"/>
  <c r="K202" i="1"/>
  <c r="Q201" i="1"/>
  <c r="N201" i="1"/>
  <c r="M201" i="1"/>
  <c r="K201" i="1"/>
  <c r="Q200" i="1"/>
  <c r="N200" i="1"/>
  <c r="M200" i="1"/>
  <c r="K200" i="1"/>
  <c r="Q199" i="1"/>
  <c r="N199" i="1"/>
  <c r="M199" i="1"/>
  <c r="K199" i="1"/>
  <c r="Q198" i="1"/>
  <c r="N198" i="1"/>
  <c r="M198" i="1"/>
  <c r="K198" i="1"/>
  <c r="Q197" i="1"/>
  <c r="N197" i="1"/>
  <c r="M197" i="1"/>
  <c r="K197" i="1"/>
  <c r="Q196" i="1"/>
  <c r="N196" i="1"/>
  <c r="M196" i="1"/>
  <c r="K196" i="1"/>
  <c r="Q195" i="1"/>
  <c r="N195" i="1"/>
  <c r="M195" i="1"/>
  <c r="K195" i="1"/>
  <c r="Q194" i="1"/>
  <c r="N194" i="1"/>
  <c r="M194" i="1"/>
  <c r="K194" i="1"/>
  <c r="Q193" i="1"/>
  <c r="N193" i="1"/>
  <c r="M193" i="1"/>
  <c r="K193" i="1"/>
  <c r="Q192" i="1"/>
  <c r="N192" i="1"/>
  <c r="M192" i="1"/>
  <c r="K192" i="1"/>
  <c r="Q191" i="1"/>
  <c r="N191" i="1"/>
  <c r="M191" i="1"/>
  <c r="K191" i="1"/>
  <c r="Q190" i="1"/>
  <c r="N190" i="1"/>
  <c r="M190" i="1"/>
  <c r="K190" i="1"/>
  <c r="Q189" i="1"/>
  <c r="N189" i="1"/>
  <c r="M189" i="1"/>
  <c r="K189" i="1"/>
  <c r="Q188" i="1"/>
  <c r="N188" i="1"/>
  <c r="M188" i="1"/>
  <c r="K188" i="1"/>
  <c r="Q187" i="1"/>
  <c r="N187" i="1"/>
  <c r="M187" i="1"/>
  <c r="K187" i="1"/>
  <c r="Q186" i="1"/>
  <c r="N186" i="1"/>
  <c r="M186" i="1"/>
  <c r="K186" i="1"/>
  <c r="Q185" i="1"/>
  <c r="N185" i="1"/>
  <c r="M185" i="1"/>
  <c r="K185" i="1"/>
  <c r="Q184" i="1"/>
  <c r="N184" i="1"/>
  <c r="M184" i="1"/>
  <c r="K184" i="1"/>
  <c r="Q183" i="1"/>
  <c r="N183" i="1"/>
  <c r="M183" i="1"/>
  <c r="K183" i="1"/>
  <c r="Q182" i="1"/>
  <c r="N182" i="1"/>
  <c r="M182" i="1"/>
  <c r="K182" i="1"/>
  <c r="Q181" i="1"/>
  <c r="N181" i="1"/>
  <c r="M181" i="1"/>
  <c r="K181" i="1"/>
  <c r="Q180" i="1"/>
  <c r="N180" i="1"/>
  <c r="M180" i="1"/>
  <c r="K180" i="1"/>
  <c r="Q179" i="1"/>
  <c r="N179" i="1"/>
  <c r="M179" i="1"/>
  <c r="K179" i="1"/>
  <c r="Q178" i="1"/>
  <c r="N178" i="1"/>
  <c r="M178" i="1"/>
  <c r="K178" i="1"/>
  <c r="Q177" i="1"/>
  <c r="N177" i="1"/>
  <c r="M177" i="1"/>
  <c r="K177" i="1"/>
  <c r="Q176" i="1"/>
  <c r="N176" i="1"/>
  <c r="M176" i="1"/>
  <c r="K176" i="1"/>
  <c r="Q175" i="1"/>
  <c r="N175" i="1"/>
  <c r="M175" i="1"/>
  <c r="K175" i="1"/>
  <c r="Q174" i="1"/>
  <c r="N174" i="1"/>
  <c r="M174" i="1"/>
  <c r="K174" i="1"/>
  <c r="Q173" i="1"/>
  <c r="N173" i="1"/>
  <c r="M173" i="1"/>
  <c r="K173" i="1"/>
  <c r="Q172" i="1"/>
  <c r="N172" i="1"/>
  <c r="M172" i="1"/>
  <c r="K172" i="1"/>
  <c r="Q171" i="1"/>
  <c r="N171" i="1"/>
  <c r="M171" i="1"/>
  <c r="K171" i="1"/>
  <c r="Q170" i="1"/>
  <c r="N170" i="1"/>
  <c r="M170" i="1"/>
  <c r="K170" i="1"/>
  <c r="Q169" i="1"/>
  <c r="N169" i="1"/>
  <c r="M169" i="1"/>
  <c r="K169" i="1"/>
  <c r="Q168" i="1"/>
  <c r="N168" i="1"/>
  <c r="M168" i="1"/>
  <c r="K168" i="1"/>
  <c r="Q167" i="1"/>
  <c r="N167" i="1"/>
  <c r="M167" i="1"/>
  <c r="K167" i="1"/>
  <c r="Q166" i="1"/>
  <c r="N166" i="1"/>
  <c r="M166" i="1"/>
  <c r="K166" i="1"/>
  <c r="Q165" i="1"/>
  <c r="N165" i="1"/>
  <c r="M165" i="1"/>
  <c r="K165" i="1"/>
  <c r="Q164" i="1"/>
  <c r="N164" i="1"/>
  <c r="M164" i="1"/>
  <c r="K164" i="1"/>
  <c r="Q163" i="1"/>
  <c r="N163" i="1"/>
  <c r="M163" i="1"/>
  <c r="K163" i="1"/>
  <c r="Q162" i="1"/>
  <c r="N162" i="1"/>
  <c r="M162" i="1"/>
  <c r="K162" i="1"/>
  <c r="Q161" i="1"/>
  <c r="N161" i="1"/>
  <c r="M161" i="1"/>
  <c r="K161" i="1"/>
  <c r="Q160" i="1"/>
  <c r="N160" i="1"/>
  <c r="M160" i="1"/>
  <c r="K160" i="1"/>
  <c r="Q159" i="1"/>
  <c r="N159" i="1"/>
  <c r="M159" i="1"/>
  <c r="K159" i="1"/>
  <c r="Q158" i="1"/>
  <c r="N158" i="1"/>
  <c r="M158" i="1"/>
  <c r="K158" i="1"/>
  <c r="Q157" i="1"/>
  <c r="N157" i="1"/>
  <c r="M157" i="1"/>
  <c r="K157" i="1"/>
  <c r="Q156" i="1"/>
  <c r="N156" i="1"/>
  <c r="M156" i="1"/>
  <c r="K156" i="1"/>
  <c r="Q155" i="1"/>
  <c r="N155" i="1"/>
  <c r="M155" i="1"/>
  <c r="K155" i="1"/>
  <c r="Q154" i="1"/>
  <c r="N154" i="1"/>
  <c r="M154" i="1"/>
  <c r="K154" i="1"/>
  <c r="Q153" i="1"/>
  <c r="N153" i="1"/>
  <c r="M153" i="1"/>
  <c r="K153" i="1"/>
  <c r="Q152" i="1"/>
  <c r="N152" i="1"/>
  <c r="M152" i="1"/>
  <c r="K152" i="1"/>
  <c r="Q151" i="1"/>
  <c r="N151" i="1"/>
  <c r="M151" i="1"/>
  <c r="K151" i="1"/>
  <c r="Q150" i="1"/>
  <c r="N150" i="1"/>
  <c r="M150" i="1"/>
  <c r="K150" i="1"/>
  <c r="Q149" i="1"/>
  <c r="N149" i="1"/>
  <c r="M149" i="1"/>
  <c r="K149" i="1"/>
  <c r="Q148" i="1"/>
  <c r="N148" i="1"/>
  <c r="M148" i="1"/>
  <c r="K148" i="1"/>
  <c r="Q147" i="1"/>
  <c r="N147" i="1"/>
  <c r="M147" i="1"/>
  <c r="K147" i="1"/>
  <c r="Q146" i="1"/>
  <c r="N146" i="1"/>
  <c r="M146" i="1"/>
  <c r="K146" i="1"/>
  <c r="Q145" i="1"/>
  <c r="N145" i="1"/>
  <c r="M145" i="1"/>
  <c r="K145" i="1"/>
  <c r="Q144" i="1"/>
  <c r="N144" i="1"/>
  <c r="M144" i="1"/>
  <c r="K144" i="1"/>
  <c r="Q143" i="1"/>
  <c r="N143" i="1"/>
  <c r="M143" i="1"/>
  <c r="K143" i="1"/>
  <c r="Q142" i="1"/>
  <c r="N142" i="1"/>
  <c r="M142" i="1"/>
  <c r="K142" i="1"/>
  <c r="Q141" i="1"/>
  <c r="N141" i="1"/>
  <c r="M141" i="1"/>
  <c r="K141" i="1"/>
  <c r="Q140" i="1"/>
  <c r="N140" i="1"/>
  <c r="M140" i="1"/>
  <c r="K140" i="1"/>
  <c r="Q139" i="1"/>
  <c r="N139" i="1"/>
  <c r="M139" i="1"/>
  <c r="K139" i="1"/>
  <c r="Q138" i="1"/>
  <c r="N138" i="1"/>
  <c r="M138" i="1"/>
  <c r="K138" i="1"/>
  <c r="Q137" i="1"/>
  <c r="N137" i="1"/>
  <c r="M137" i="1"/>
  <c r="K137" i="1"/>
  <c r="Q136" i="1"/>
  <c r="N136" i="1"/>
  <c r="M136" i="1"/>
  <c r="K136" i="1"/>
  <c r="Q135" i="1"/>
  <c r="N135" i="1"/>
  <c r="M135" i="1"/>
  <c r="K135" i="1"/>
  <c r="Q134" i="1"/>
  <c r="N134" i="1"/>
  <c r="M134" i="1"/>
  <c r="K134" i="1"/>
  <c r="Q133" i="1"/>
  <c r="N133" i="1"/>
  <c r="M133" i="1"/>
  <c r="K133" i="1"/>
  <c r="Q132" i="1"/>
  <c r="N132" i="1"/>
  <c r="M132" i="1"/>
  <c r="K132" i="1"/>
  <c r="Q131" i="1"/>
  <c r="N131" i="1"/>
  <c r="M131" i="1"/>
  <c r="K131" i="1"/>
  <c r="Q130" i="1"/>
  <c r="N130" i="1"/>
  <c r="M130" i="1"/>
  <c r="K130" i="1"/>
  <c r="Q129" i="1"/>
  <c r="N129" i="1"/>
  <c r="M129" i="1"/>
  <c r="K129" i="1"/>
  <c r="Q128" i="1"/>
  <c r="N128" i="1"/>
  <c r="M128" i="1"/>
  <c r="K128" i="1"/>
  <c r="Q127" i="1"/>
  <c r="N127" i="1"/>
  <c r="M127" i="1"/>
  <c r="K127" i="1"/>
  <c r="Q126" i="1"/>
  <c r="N126" i="1"/>
  <c r="M126" i="1"/>
  <c r="K126" i="1"/>
  <c r="Q125" i="1"/>
  <c r="N125" i="1"/>
  <c r="M125" i="1"/>
  <c r="K125" i="1"/>
  <c r="Q124" i="1"/>
  <c r="N124" i="1"/>
  <c r="M124" i="1"/>
  <c r="K124" i="1"/>
  <c r="Q123" i="1"/>
  <c r="N123" i="1"/>
  <c r="M123" i="1"/>
  <c r="K123" i="1"/>
  <c r="Q122" i="1"/>
  <c r="N122" i="1"/>
  <c r="M122" i="1"/>
  <c r="K122" i="1"/>
  <c r="Q121" i="1"/>
  <c r="N121" i="1"/>
  <c r="M121" i="1"/>
  <c r="K121" i="1"/>
  <c r="Q120" i="1"/>
  <c r="N120" i="1"/>
  <c r="M120" i="1"/>
  <c r="K120" i="1"/>
  <c r="Q119" i="1"/>
  <c r="N119" i="1"/>
  <c r="M119" i="1"/>
  <c r="K119" i="1"/>
  <c r="Q118" i="1"/>
  <c r="N118" i="1"/>
  <c r="M118" i="1"/>
  <c r="K118" i="1"/>
  <c r="Q117" i="1"/>
  <c r="N117" i="1"/>
  <c r="M117" i="1"/>
  <c r="K117" i="1"/>
  <c r="Q116" i="1"/>
  <c r="N116" i="1"/>
  <c r="M116" i="1"/>
  <c r="K116" i="1"/>
  <c r="Q115" i="1"/>
  <c r="N115" i="1"/>
  <c r="M115" i="1"/>
  <c r="K115" i="1"/>
  <c r="Q114" i="1"/>
  <c r="N114" i="1"/>
  <c r="M114" i="1"/>
  <c r="K114" i="1"/>
  <c r="Q113" i="1"/>
  <c r="N113" i="1"/>
  <c r="M113" i="1"/>
  <c r="K113" i="1"/>
  <c r="Q112" i="1"/>
  <c r="N112" i="1"/>
  <c r="M112" i="1"/>
  <c r="K112" i="1"/>
  <c r="Q111" i="1"/>
  <c r="N111" i="1"/>
  <c r="M111" i="1"/>
  <c r="K111" i="1"/>
  <c r="Q110" i="1"/>
  <c r="N110" i="1"/>
  <c r="M110" i="1"/>
  <c r="K110" i="1"/>
  <c r="Q109" i="1"/>
  <c r="N109" i="1"/>
  <c r="M109" i="1"/>
  <c r="K109" i="1"/>
  <c r="Q108" i="1"/>
  <c r="N108" i="1"/>
  <c r="M108" i="1"/>
  <c r="K108" i="1"/>
  <c r="Q107" i="1"/>
  <c r="N107" i="1"/>
  <c r="M107" i="1"/>
  <c r="K107" i="1"/>
  <c r="Q106" i="1"/>
  <c r="N106" i="1"/>
  <c r="M106" i="1"/>
  <c r="K106" i="1"/>
  <c r="Q105" i="1"/>
  <c r="N105" i="1"/>
  <c r="M105" i="1"/>
  <c r="K105" i="1"/>
  <c r="Q104" i="1"/>
  <c r="N104" i="1"/>
  <c r="M104" i="1"/>
  <c r="K104" i="1"/>
  <c r="Q103" i="1"/>
  <c r="N103" i="1"/>
  <c r="M103" i="1"/>
  <c r="K103" i="1"/>
  <c r="Q102" i="1"/>
  <c r="N102" i="1"/>
  <c r="M102" i="1"/>
  <c r="K102" i="1"/>
  <c r="Q101" i="1"/>
  <c r="N101" i="1"/>
  <c r="M101" i="1"/>
  <c r="K101" i="1"/>
  <c r="Q100" i="1"/>
  <c r="N100" i="1"/>
  <c r="M100" i="1"/>
  <c r="K100" i="1"/>
  <c r="Q99" i="1"/>
  <c r="N99" i="1"/>
  <c r="M99" i="1"/>
  <c r="K99" i="1"/>
  <c r="Q98" i="1"/>
  <c r="N98" i="1"/>
  <c r="M98" i="1"/>
  <c r="K98" i="1"/>
  <c r="Q97" i="1"/>
  <c r="N97" i="1"/>
  <c r="M97" i="1"/>
  <c r="K97" i="1"/>
  <c r="Q96" i="1"/>
  <c r="N96" i="1"/>
  <c r="M96" i="1"/>
  <c r="K96" i="1"/>
  <c r="Q95" i="1"/>
  <c r="N95" i="1"/>
  <c r="M95" i="1"/>
  <c r="K95" i="1"/>
  <c r="Q94" i="1"/>
  <c r="N94" i="1"/>
  <c r="M94" i="1"/>
  <c r="K94" i="1"/>
  <c r="Q93" i="1"/>
  <c r="N93" i="1"/>
  <c r="M93" i="1"/>
  <c r="K93" i="1"/>
  <c r="Q92" i="1"/>
  <c r="N92" i="1"/>
  <c r="M92" i="1"/>
  <c r="K92" i="1"/>
  <c r="Q91" i="1"/>
  <c r="N91" i="1"/>
  <c r="M91" i="1"/>
  <c r="K91" i="1"/>
  <c r="Q90" i="1"/>
  <c r="N90" i="1"/>
  <c r="M90" i="1"/>
  <c r="K90" i="1"/>
  <c r="Q89" i="1"/>
  <c r="N89" i="1"/>
  <c r="M89" i="1"/>
  <c r="K89" i="1"/>
  <c r="Q88" i="1"/>
  <c r="N88" i="1"/>
  <c r="M88" i="1"/>
  <c r="K88" i="1"/>
  <c r="Q87" i="1"/>
  <c r="N87" i="1"/>
  <c r="M87" i="1"/>
  <c r="K87" i="1"/>
  <c r="Q86" i="1"/>
  <c r="N86" i="1"/>
  <c r="M86" i="1"/>
  <c r="K86" i="1"/>
  <c r="Q85" i="1"/>
  <c r="N85" i="1"/>
  <c r="M85" i="1"/>
  <c r="K85" i="1"/>
  <c r="Q84" i="1"/>
  <c r="N84" i="1"/>
  <c r="M84" i="1"/>
  <c r="K84" i="1"/>
  <c r="Q83" i="1"/>
  <c r="N83" i="1"/>
  <c r="M83" i="1"/>
  <c r="K83" i="1"/>
  <c r="Q82" i="1"/>
  <c r="N82" i="1"/>
  <c r="M82" i="1"/>
  <c r="K82" i="1"/>
  <c r="Q81" i="1"/>
  <c r="N81" i="1"/>
  <c r="M81" i="1"/>
  <c r="K81" i="1"/>
  <c r="Q80" i="1"/>
  <c r="N80" i="1"/>
  <c r="M80" i="1"/>
  <c r="K80" i="1"/>
  <c r="Q79" i="1"/>
  <c r="N79" i="1"/>
  <c r="M79" i="1"/>
  <c r="K79" i="1"/>
  <c r="Q78" i="1"/>
  <c r="N78" i="1"/>
  <c r="M78" i="1"/>
  <c r="K78" i="1"/>
  <c r="Q77" i="1"/>
  <c r="N77" i="1"/>
  <c r="M77" i="1"/>
  <c r="K77" i="1"/>
  <c r="Q76" i="1"/>
  <c r="N76" i="1"/>
  <c r="M76" i="1"/>
  <c r="K76" i="1"/>
  <c r="Q75" i="1"/>
  <c r="N75" i="1"/>
  <c r="M75" i="1"/>
  <c r="K75" i="1"/>
  <c r="Q74" i="1"/>
  <c r="N74" i="1"/>
  <c r="M74" i="1"/>
  <c r="K74" i="1"/>
  <c r="Q73" i="1"/>
  <c r="N73" i="1"/>
  <c r="M73" i="1"/>
  <c r="K73" i="1"/>
  <c r="Q72" i="1"/>
  <c r="N72" i="1"/>
  <c r="M72" i="1"/>
  <c r="K72" i="1"/>
  <c r="Q71" i="1"/>
  <c r="N71" i="1"/>
  <c r="M71" i="1"/>
  <c r="K71" i="1"/>
  <c r="Q70" i="1"/>
  <c r="N70" i="1"/>
  <c r="M70" i="1"/>
  <c r="K70" i="1"/>
  <c r="Q69" i="1"/>
  <c r="N69" i="1"/>
  <c r="M69" i="1"/>
  <c r="K69" i="1"/>
  <c r="Q68" i="1"/>
  <c r="N68" i="1"/>
  <c r="M68" i="1"/>
  <c r="K68" i="1"/>
  <c r="Q67" i="1"/>
  <c r="N67" i="1"/>
  <c r="M67" i="1"/>
  <c r="K67" i="1"/>
  <c r="Q66" i="1"/>
  <c r="N66" i="1"/>
  <c r="M66" i="1"/>
  <c r="K66" i="1"/>
  <c r="Q65" i="1"/>
  <c r="N65" i="1"/>
  <c r="M65" i="1"/>
  <c r="K65" i="1"/>
  <c r="Q64" i="1"/>
  <c r="N64" i="1"/>
  <c r="M64" i="1"/>
  <c r="K64" i="1"/>
  <c r="Q63" i="1"/>
  <c r="N63" i="1"/>
  <c r="M63" i="1"/>
  <c r="K63" i="1"/>
  <c r="Q62" i="1"/>
  <c r="N62" i="1"/>
  <c r="M62" i="1"/>
  <c r="K62" i="1"/>
  <c r="Q61" i="1"/>
  <c r="N61" i="1"/>
  <c r="M61" i="1"/>
  <c r="K61" i="1"/>
  <c r="Q60" i="1"/>
  <c r="N60" i="1"/>
  <c r="M60" i="1"/>
  <c r="K60" i="1"/>
  <c r="Q59" i="1"/>
  <c r="N59" i="1"/>
  <c r="M59" i="1"/>
  <c r="K59" i="1"/>
  <c r="Q58" i="1"/>
  <c r="N58" i="1"/>
  <c r="M58" i="1"/>
  <c r="K58" i="1"/>
  <c r="Q57" i="1"/>
  <c r="N57" i="1"/>
  <c r="M57" i="1"/>
  <c r="K57" i="1"/>
  <c r="Q56" i="1"/>
  <c r="N56" i="1"/>
  <c r="M56" i="1"/>
  <c r="K56" i="1"/>
  <c r="Q55" i="1"/>
  <c r="N55" i="1"/>
  <c r="M55" i="1"/>
  <c r="K55" i="1"/>
  <c r="Q54" i="1"/>
  <c r="N54" i="1"/>
  <c r="M54" i="1"/>
  <c r="K54" i="1"/>
  <c r="Q53" i="1"/>
  <c r="N53" i="1"/>
  <c r="M53" i="1"/>
  <c r="K53" i="1"/>
  <c r="Q52" i="1"/>
  <c r="N52" i="1"/>
  <c r="M52" i="1"/>
  <c r="K52" i="1"/>
  <c r="Q51" i="1"/>
  <c r="N51" i="1"/>
  <c r="M51" i="1"/>
  <c r="K51" i="1"/>
  <c r="Q50" i="1"/>
  <c r="N50" i="1"/>
  <c r="M50" i="1"/>
  <c r="K50" i="1"/>
  <c r="Q49" i="1"/>
  <c r="N49" i="1"/>
  <c r="M49" i="1"/>
  <c r="K49" i="1"/>
  <c r="Q48" i="1"/>
  <c r="N48" i="1"/>
  <c r="M48" i="1"/>
  <c r="K48" i="1"/>
  <c r="Q47" i="1"/>
  <c r="N47" i="1"/>
  <c r="M47" i="1"/>
  <c r="K47" i="1"/>
  <c r="Q46" i="1"/>
  <c r="N46" i="1"/>
  <c r="M46" i="1"/>
  <c r="K46" i="1"/>
  <c r="Q45" i="1"/>
  <c r="N45" i="1"/>
  <c r="M45" i="1"/>
  <c r="K45" i="1"/>
  <c r="Q44" i="1"/>
  <c r="N44" i="1"/>
  <c r="M44" i="1"/>
  <c r="K44" i="1"/>
  <c r="Q43" i="1"/>
  <c r="N43" i="1"/>
  <c r="M43" i="1"/>
  <c r="K43" i="1"/>
  <c r="Q42" i="1"/>
  <c r="N42" i="1"/>
  <c r="M42" i="1"/>
  <c r="K42" i="1"/>
  <c r="Q41" i="1"/>
  <c r="N41" i="1"/>
  <c r="M41" i="1"/>
  <c r="K41" i="1"/>
  <c r="Q40" i="1"/>
  <c r="N40" i="1"/>
  <c r="M40" i="1"/>
  <c r="K40" i="1"/>
  <c r="Q39" i="1"/>
  <c r="N39" i="1"/>
  <c r="M39" i="1"/>
  <c r="K39" i="1"/>
  <c r="Q38" i="1"/>
  <c r="N38" i="1"/>
  <c r="M38" i="1"/>
  <c r="K38" i="1"/>
  <c r="Q37" i="1"/>
  <c r="N37" i="1"/>
  <c r="M37" i="1"/>
  <c r="K37" i="1"/>
  <c r="Q36" i="1"/>
  <c r="N36" i="1"/>
  <c r="M36" i="1"/>
  <c r="K36" i="1"/>
  <c r="Q35" i="1"/>
  <c r="N35" i="1"/>
  <c r="M35" i="1"/>
  <c r="K35" i="1"/>
  <c r="Q34" i="1"/>
  <c r="N34" i="1"/>
  <c r="M34" i="1"/>
  <c r="K34" i="1"/>
  <c r="Q33" i="1"/>
  <c r="N33" i="1"/>
  <c r="M33" i="1"/>
  <c r="K33" i="1"/>
  <c r="Q32" i="1"/>
  <c r="N32" i="1"/>
  <c r="M32" i="1"/>
  <c r="K32" i="1"/>
  <c r="Q31" i="1"/>
  <c r="N31" i="1"/>
  <c r="M31" i="1"/>
  <c r="K31" i="1"/>
  <c r="Q30" i="1"/>
  <c r="N30" i="1"/>
  <c r="M30" i="1"/>
  <c r="K30" i="1"/>
  <c r="Q29" i="1"/>
  <c r="N29" i="1"/>
  <c r="M29" i="1"/>
  <c r="K29" i="1"/>
  <c r="Q28" i="1"/>
  <c r="N28" i="1"/>
  <c r="M28" i="1"/>
  <c r="K28" i="1"/>
  <c r="Q27" i="1"/>
  <c r="N27" i="1"/>
  <c r="M27" i="1"/>
  <c r="K27" i="1"/>
  <c r="Q26" i="1"/>
  <c r="N26" i="1"/>
  <c r="M26" i="1"/>
  <c r="K26" i="1"/>
  <c r="Q25" i="1"/>
  <c r="N25" i="1"/>
  <c r="M25" i="1"/>
  <c r="K25" i="1"/>
  <c r="Q24" i="1"/>
  <c r="N24" i="1"/>
  <c r="M24" i="1"/>
  <c r="K24" i="1"/>
  <c r="Q23" i="1"/>
  <c r="N23" i="1"/>
  <c r="M23" i="1"/>
  <c r="K23" i="1"/>
  <c r="Q22" i="1"/>
  <c r="N22" i="1"/>
  <c r="M22" i="1"/>
  <c r="K22" i="1"/>
  <c r="Q21" i="1"/>
  <c r="N21" i="1"/>
  <c r="M21" i="1"/>
  <c r="K21" i="1"/>
  <c r="Q20" i="1"/>
  <c r="N20" i="1"/>
  <c r="M20" i="1"/>
  <c r="K20" i="1"/>
  <c r="K280" i="9"/>
  <c r="K346" i="9"/>
  <c r="M346" i="9"/>
  <c r="N346" i="9"/>
  <c r="K347" i="9"/>
  <c r="M347" i="9"/>
  <c r="N347" i="9"/>
  <c r="K348" i="9"/>
  <c r="M348" i="9"/>
  <c r="N348" i="9"/>
  <c r="K349" i="9"/>
  <c r="M349" i="9"/>
  <c r="N349" i="9"/>
  <c r="K350" i="9"/>
  <c r="M350" i="9"/>
  <c r="N350" i="9"/>
  <c r="K351" i="9"/>
  <c r="M351" i="9"/>
  <c r="N351" i="9"/>
  <c r="K352" i="9"/>
  <c r="M352" i="9"/>
  <c r="N352" i="9"/>
  <c r="K353" i="9"/>
  <c r="M353" i="9"/>
  <c r="N353" i="9"/>
  <c r="K354" i="9"/>
  <c r="M354" i="9"/>
  <c r="N354" i="9"/>
  <c r="K355" i="9"/>
  <c r="M355" i="9"/>
  <c r="N355" i="9"/>
  <c r="K356" i="9"/>
  <c r="M356" i="9"/>
  <c r="N356" i="9"/>
  <c r="K357" i="9"/>
  <c r="M357" i="9"/>
  <c r="N357" i="9"/>
  <c r="K358" i="9"/>
  <c r="M358" i="9"/>
  <c r="N358" i="9"/>
  <c r="K359" i="9"/>
  <c r="M359" i="9"/>
  <c r="N359" i="9"/>
  <c r="K360" i="9"/>
  <c r="M360" i="9"/>
  <c r="N360" i="9"/>
  <c r="K361" i="9"/>
  <c r="M361" i="9"/>
  <c r="N361" i="9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W271" i="1" s="1"/>
  <c r="V270" i="1"/>
  <c r="W270" i="1"/>
  <c r="V269" i="1"/>
  <c r="W269" i="1" s="1"/>
  <c r="V268" i="1"/>
  <c r="W268" i="1" s="1"/>
  <c r="V267" i="1"/>
  <c r="W267" i="1" s="1"/>
  <c r="V266" i="1"/>
  <c r="W266" i="1"/>
  <c r="V265" i="1"/>
  <c r="W265" i="1" s="1"/>
  <c r="V264" i="1"/>
  <c r="W264" i="1"/>
  <c r="V263" i="1"/>
  <c r="W263" i="1" s="1"/>
  <c r="V262" i="1"/>
  <c r="W262" i="1"/>
  <c r="V261" i="1"/>
  <c r="W261" i="1" s="1"/>
  <c r="V260" i="1"/>
  <c r="W260" i="1"/>
  <c r="V259" i="1"/>
  <c r="W259" i="1" s="1"/>
  <c r="V258" i="1"/>
  <c r="W258" i="1" s="1"/>
  <c r="V257" i="1"/>
  <c r="W257" i="1" s="1"/>
  <c r="V256" i="1"/>
  <c r="W256" i="1" s="1"/>
  <c r="V255" i="1"/>
  <c r="W255" i="1" s="1"/>
  <c r="V254" i="1"/>
  <c r="V253" i="1"/>
  <c r="V252" i="1"/>
  <c r="V251" i="1"/>
  <c r="W251" i="1" s="1"/>
  <c r="V250" i="1"/>
  <c r="V249" i="1"/>
  <c r="W249" i="1" s="1"/>
  <c r="V248" i="1"/>
  <c r="W248" i="1" s="1"/>
  <c r="V247" i="1"/>
  <c r="W247" i="1" s="1"/>
  <c r="V246" i="1"/>
  <c r="V245" i="1"/>
  <c r="W245" i="1" s="1"/>
  <c r="V244" i="1"/>
  <c r="V243" i="1"/>
  <c r="V242" i="1"/>
  <c r="V241" i="1"/>
  <c r="W241" i="1" s="1"/>
  <c r="V240" i="1"/>
  <c r="V239" i="1"/>
  <c r="W239" i="1" s="1"/>
  <c r="V238" i="1"/>
  <c r="W238" i="1" s="1"/>
  <c r="V237" i="1"/>
  <c r="W237" i="1" s="1"/>
  <c r="V236" i="1"/>
  <c r="W236" i="1" s="1"/>
  <c r="V235" i="1"/>
  <c r="W235" i="1" s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V228" i="1"/>
  <c r="W228" i="1" s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V220" i="1"/>
  <c r="V219" i="1"/>
  <c r="V218" i="1"/>
  <c r="V217" i="1"/>
  <c r="W217" i="1" s="1"/>
  <c r="V216" i="1"/>
  <c r="V215" i="1"/>
  <c r="V214" i="1"/>
  <c r="V213" i="1"/>
  <c r="V212" i="1"/>
  <c r="V211" i="1"/>
  <c r="V210" i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80" i="1"/>
  <c r="V181" i="1"/>
  <c r="V182" i="1"/>
  <c r="V183" i="1"/>
  <c r="W183" i="1" s="1"/>
  <c r="V184" i="1"/>
  <c r="W184" i="1" s="1"/>
  <c r="V185" i="1"/>
  <c r="V188" i="1"/>
  <c r="V190" i="1"/>
  <c r="W190" i="1" s="1"/>
  <c r="V187" i="1"/>
  <c r="W187" i="1" s="1"/>
  <c r="V189" i="1"/>
  <c r="W189" i="1" s="1"/>
  <c r="V186" i="1"/>
  <c r="V179" i="1"/>
  <c r="V178" i="1"/>
  <c r="V177" i="1"/>
  <c r="V176" i="1"/>
  <c r="V175" i="1"/>
  <c r="V174" i="1"/>
  <c r="V173" i="1"/>
  <c r="V172" i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V149" i="1"/>
  <c r="V148" i="1"/>
  <c r="W148" i="1" s="1"/>
  <c r="V147" i="1"/>
  <c r="W147" i="1" s="1"/>
  <c r="V146" i="1"/>
  <c r="V141" i="1"/>
  <c r="W141" i="1" s="1"/>
  <c r="V142" i="1"/>
  <c r="W142" i="1" s="1"/>
  <c r="V143" i="1"/>
  <c r="V144" i="1"/>
  <c r="V145" i="1"/>
  <c r="V140" i="1"/>
  <c r="W140" i="1" s="1"/>
  <c r="V139" i="1"/>
  <c r="V138" i="1"/>
  <c r="V137" i="1"/>
  <c r="V136" i="1"/>
  <c r="V135" i="1"/>
  <c r="V134" i="1"/>
  <c r="V133" i="1"/>
  <c r="V132" i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V113" i="1"/>
  <c r="V112" i="1"/>
  <c r="W112" i="1" s="1"/>
  <c r="V111" i="1"/>
  <c r="W111" i="1" s="1"/>
  <c r="V110" i="1"/>
  <c r="V109" i="1"/>
  <c r="W109" i="1" s="1"/>
  <c r="V108" i="1"/>
  <c r="W108" i="1" s="1"/>
  <c r="V107" i="1"/>
  <c r="W107" i="1" s="1"/>
  <c r="V106" i="1"/>
  <c r="V105" i="1"/>
  <c r="V104" i="1"/>
  <c r="V103" i="1"/>
  <c r="W103" i="1" s="1"/>
  <c r="V102" i="1"/>
  <c r="V101" i="1"/>
  <c r="W101" i="1" s="1"/>
  <c r="V100" i="1"/>
  <c r="V99" i="1"/>
  <c r="V98" i="1"/>
  <c r="V97" i="1"/>
  <c r="V96" i="1"/>
  <c r="V95" i="1"/>
  <c r="V94" i="1"/>
  <c r="V93" i="1"/>
  <c r="V92" i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V72" i="1"/>
  <c r="W72" i="1" s="1"/>
  <c r="V71" i="1"/>
  <c r="W71" i="1" s="1"/>
  <c r="V70" i="1"/>
  <c r="V69" i="1"/>
  <c r="W69" i="1" s="1"/>
  <c r="V68" i="1"/>
  <c r="W68" i="1" s="1"/>
  <c r="V67" i="1"/>
  <c r="V66" i="1"/>
  <c r="V65" i="1"/>
  <c r="V64" i="1"/>
  <c r="V63" i="1"/>
  <c r="V62" i="1"/>
  <c r="V61" i="1"/>
  <c r="W61" i="1" s="1"/>
  <c r="V60" i="1"/>
  <c r="V59" i="1"/>
  <c r="V58" i="1"/>
  <c r="V57" i="1"/>
  <c r="V56" i="1"/>
  <c r="V55" i="1"/>
  <c r="V54" i="1"/>
  <c r="V53" i="1"/>
  <c r="V52" i="1"/>
  <c r="V51" i="1"/>
  <c r="W51" i="1" s="1"/>
  <c r="V50" i="1"/>
  <c r="W50" i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V41" i="1"/>
  <c r="V40" i="1"/>
  <c r="V39" i="1"/>
  <c r="W39" i="1" s="1"/>
  <c r="V38" i="1"/>
  <c r="V37" i="1"/>
  <c r="W37" i="1" s="1"/>
  <c r="V36" i="1"/>
  <c r="W36" i="1" s="1"/>
  <c r="V35" i="1"/>
  <c r="W35" i="1" s="1"/>
  <c r="V34" i="1"/>
  <c r="V33" i="1"/>
  <c r="W33" i="1" s="1"/>
  <c r="V32" i="1"/>
  <c r="V29" i="1"/>
  <c r="W29" i="1" s="1"/>
  <c r="V31" i="1"/>
  <c r="V30" i="1"/>
  <c r="W30" i="1" s="1"/>
  <c r="V28" i="1"/>
  <c r="W28" i="1" s="1"/>
  <c r="V27" i="1"/>
  <c r="W27" i="1" s="1"/>
  <c r="V26" i="1"/>
  <c r="V25" i="1"/>
  <c r="V24" i="1"/>
  <c r="V23" i="1"/>
  <c r="W23" i="1" s="1"/>
  <c r="V22" i="1"/>
  <c r="V21" i="1"/>
  <c r="W21" i="1" s="1"/>
  <c r="V20" i="1"/>
  <c r="V446" i="9"/>
  <c r="Y446" i="9" s="1"/>
  <c r="V445" i="9"/>
  <c r="V444" i="9"/>
  <c r="V443" i="9"/>
  <c r="V439" i="9"/>
  <c r="Y439" i="9" s="1"/>
  <c r="V440" i="9"/>
  <c r="V441" i="9"/>
  <c r="Y441" i="9" s="1"/>
  <c r="V442" i="9"/>
  <c r="Y442" i="9" s="1"/>
  <c r="V438" i="9"/>
  <c r="Y438" i="9" s="1"/>
  <c r="V437" i="9"/>
  <c r="V436" i="9"/>
  <c r="V435" i="9"/>
  <c r="W435" i="9" s="1"/>
  <c r="V434" i="9"/>
  <c r="Y434" i="9" s="1"/>
  <c r="V433" i="9"/>
  <c r="V432" i="9"/>
  <c r="Y432" i="9" s="1"/>
  <c r="V431" i="9"/>
  <c r="W431" i="9" s="1"/>
  <c r="V430" i="9"/>
  <c r="V429" i="9"/>
  <c r="Y429" i="9" s="1"/>
  <c r="V428" i="9"/>
  <c r="V423" i="9"/>
  <c r="V424" i="9"/>
  <c r="V425" i="9"/>
  <c r="Y425" i="9" s="1"/>
  <c r="V426" i="9"/>
  <c r="V427" i="9"/>
  <c r="Y427" i="9" s="1"/>
  <c r="V422" i="9"/>
  <c r="W422" i="9" s="1"/>
  <c r="V421" i="9"/>
  <c r="V420" i="9"/>
  <c r="V415" i="9"/>
  <c r="V416" i="9"/>
  <c r="W416" i="9" s="1"/>
  <c r="V417" i="9"/>
  <c r="Y417" i="9" s="1"/>
  <c r="V418" i="9"/>
  <c r="V419" i="9"/>
  <c r="W419" i="9" s="1"/>
  <c r="V414" i="9"/>
  <c r="W414" i="9" s="1"/>
  <c r="V413" i="9"/>
  <c r="V412" i="9"/>
  <c r="V407" i="9"/>
  <c r="W407" i="9" s="1"/>
  <c r="V408" i="9"/>
  <c r="V409" i="9"/>
  <c r="V410" i="9"/>
  <c r="V411" i="9"/>
  <c r="W411" i="9" s="1"/>
  <c r="V406" i="9"/>
  <c r="V405" i="9"/>
  <c r="Y405" i="9" s="1"/>
  <c r="V404" i="9"/>
  <c r="Y404" i="9" s="1"/>
  <c r="V403" i="9"/>
  <c r="Y403" i="9" s="1"/>
  <c r="V402" i="9"/>
  <c r="Y402" i="9" s="1"/>
  <c r="V401" i="9"/>
  <c r="Y401" i="9" s="1"/>
  <c r="V400" i="9"/>
  <c r="Y400" i="9" s="1"/>
  <c r="V399" i="9"/>
  <c r="Y399" i="9" s="1"/>
  <c r="V398" i="9"/>
  <c r="Y398" i="9" s="1"/>
  <c r="V397" i="9"/>
  <c r="Y397" i="9" s="1"/>
  <c r="V396" i="9"/>
  <c r="Y396" i="9" s="1"/>
  <c r="V395" i="9"/>
  <c r="Y395" i="9"/>
  <c r="V394" i="9"/>
  <c r="Y394" i="9" s="1"/>
  <c r="V393" i="9"/>
  <c r="Y393" i="9" s="1"/>
  <c r="V392" i="9"/>
  <c r="Y392" i="9" s="1"/>
  <c r="V391" i="9"/>
  <c r="Y391" i="9" s="1"/>
  <c r="V390" i="9"/>
  <c r="Y390" i="9" s="1"/>
  <c r="V389" i="9"/>
  <c r="Y389" i="9" s="1"/>
  <c r="V388" i="9"/>
  <c r="V387" i="9"/>
  <c r="Y387" i="9" s="1"/>
  <c r="V386" i="9"/>
  <c r="V376" i="9"/>
  <c r="Y376" i="9" s="1"/>
  <c r="V377" i="9"/>
  <c r="V378" i="9"/>
  <c r="V379" i="9"/>
  <c r="V380" i="9"/>
  <c r="Y380" i="9" s="1"/>
  <c r="V381" i="9"/>
  <c r="V382" i="9"/>
  <c r="V383" i="9"/>
  <c r="V384" i="9"/>
  <c r="Y384" i="9" s="1"/>
  <c r="V385" i="9"/>
  <c r="V345" i="9"/>
  <c r="Y345" i="9" s="1"/>
  <c r="V344" i="9"/>
  <c r="Y344" i="9" s="1"/>
  <c r="V343" i="9"/>
  <c r="Y343" i="9" s="1"/>
  <c r="V342" i="9"/>
  <c r="V341" i="9"/>
  <c r="Y341" i="9" s="1"/>
  <c r="V340" i="9"/>
  <c r="Y340" i="9" s="1"/>
  <c r="V339" i="9"/>
  <c r="Y339" i="9" s="1"/>
  <c r="V338" i="9"/>
  <c r="V337" i="9"/>
  <c r="Y337" i="9" s="1"/>
  <c r="V336" i="9"/>
  <c r="Y336" i="9" s="1"/>
  <c r="V335" i="9"/>
  <c r="Y335" i="9" s="1"/>
  <c r="V334" i="9"/>
  <c r="V333" i="9"/>
  <c r="Y333" i="9" s="1"/>
  <c r="V332" i="9"/>
  <c r="Y332" i="9" s="1"/>
  <c r="V331" i="9"/>
  <c r="Y331" i="9" s="1"/>
  <c r="V330" i="9"/>
  <c r="V329" i="9"/>
  <c r="Y329" i="9" s="1"/>
  <c r="V328" i="9"/>
  <c r="V327" i="9"/>
  <c r="Y327" i="9" s="1"/>
  <c r="V326" i="9"/>
  <c r="V325" i="9"/>
  <c r="Y325" i="9" s="1"/>
  <c r="V316" i="9"/>
  <c r="Y316" i="9" s="1"/>
  <c r="V317" i="9"/>
  <c r="Y317" i="9" s="1"/>
  <c r="V318" i="9"/>
  <c r="V319" i="9"/>
  <c r="Y319" i="9" s="1"/>
  <c r="V320" i="9"/>
  <c r="V321" i="9"/>
  <c r="Y321" i="9" s="1"/>
  <c r="V322" i="9"/>
  <c r="V323" i="9"/>
  <c r="V324" i="9"/>
  <c r="V315" i="9"/>
  <c r="V314" i="9"/>
  <c r="V313" i="9"/>
  <c r="Y313" i="9" s="1"/>
  <c r="V312" i="9"/>
  <c r="Y312" i="9" s="1"/>
  <c r="V311" i="9"/>
  <c r="Y311" i="9" s="1"/>
  <c r="V310" i="9"/>
  <c r="Y310" i="9" s="1"/>
  <c r="V309" i="9"/>
  <c r="Y309" i="9" s="1"/>
  <c r="V308" i="9"/>
  <c r="Y308" i="9" s="1"/>
  <c r="V307" i="9"/>
  <c r="Y307" i="9" s="1"/>
  <c r="V306" i="9"/>
  <c r="Y306" i="9" s="1"/>
  <c r="V305" i="9"/>
  <c r="Y305" i="9" s="1"/>
  <c r="V304" i="9"/>
  <c r="Y304" i="9" s="1"/>
  <c r="V303" i="9"/>
  <c r="Y303" i="9" s="1"/>
  <c r="V302" i="9"/>
  <c r="Y302" i="9" s="1"/>
  <c r="V301" i="9"/>
  <c r="Y301" i="9" s="1"/>
  <c r="V300" i="9"/>
  <c r="Y300" i="9" s="1"/>
  <c r="V299" i="9"/>
  <c r="Y299" i="9" s="1"/>
  <c r="V298" i="9"/>
  <c r="Y298" i="9" s="1"/>
  <c r="V297" i="9"/>
  <c r="V291" i="9"/>
  <c r="Y291" i="9" s="1"/>
  <c r="V292" i="9"/>
  <c r="V293" i="9"/>
  <c r="V294" i="9"/>
  <c r="V295" i="9"/>
  <c r="Y295" i="9" s="1"/>
  <c r="V296" i="9"/>
  <c r="V290" i="9"/>
  <c r="V289" i="9"/>
  <c r="Y289" i="9" s="1"/>
  <c r="V288" i="9"/>
  <c r="Y288" i="9" s="1"/>
  <c r="V287" i="9"/>
  <c r="Y287" i="9" s="1"/>
  <c r="V286" i="9"/>
  <c r="Y286" i="9" s="1"/>
  <c r="V285" i="9"/>
  <c r="Y285" i="9" s="1"/>
  <c r="V284" i="9"/>
  <c r="Y284" i="9" s="1"/>
  <c r="V283" i="9"/>
  <c r="Y283" i="9" s="1"/>
  <c r="V282" i="9"/>
  <c r="Y282" i="9" s="1"/>
  <c r="V281" i="9"/>
  <c r="V280" i="9"/>
  <c r="Y280" i="9" s="1"/>
  <c r="V279" i="9"/>
  <c r="Y279" i="9" s="1"/>
  <c r="V278" i="9"/>
  <c r="Y278" i="9" s="1"/>
  <c r="V272" i="9"/>
  <c r="V273" i="9"/>
  <c r="Y273" i="9" s="1"/>
  <c r="V274" i="9"/>
  <c r="V275" i="9"/>
  <c r="Y275" i="9" s="1"/>
  <c r="V276" i="9"/>
  <c r="V277" i="9"/>
  <c r="V271" i="9"/>
  <c r="Y271" i="9" s="1"/>
  <c r="V270" i="9"/>
  <c r="Y270" i="9" s="1"/>
  <c r="V269" i="9"/>
  <c r="Y269" i="9" s="1"/>
  <c r="V268" i="9"/>
  <c r="Y268" i="9" s="1"/>
  <c r="V267" i="9"/>
  <c r="Y267" i="9" s="1"/>
  <c r="V266" i="9"/>
  <c r="V265" i="9"/>
  <c r="Y265" i="9" s="1"/>
  <c r="V264" i="9"/>
  <c r="Y264" i="9" s="1"/>
  <c r="V263" i="9"/>
  <c r="Y263" i="9" s="1"/>
  <c r="V262" i="9"/>
  <c r="Y262" i="9" s="1"/>
  <c r="V261" i="9"/>
  <c r="V260" i="9"/>
  <c r="Y260" i="9" s="1"/>
  <c r="V259" i="9"/>
  <c r="V258" i="9"/>
  <c r="Y258" i="9" s="1"/>
  <c r="V257" i="9"/>
  <c r="W257" i="9" s="1"/>
  <c r="V256" i="9"/>
  <c r="V255" i="9"/>
  <c r="Y255" i="9" s="1"/>
  <c r="V254" i="9"/>
  <c r="W254" i="9" s="1"/>
  <c r="V253" i="9"/>
  <c r="V252" i="9"/>
  <c r="Y252" i="9" s="1"/>
  <c r="V251" i="9"/>
  <c r="W251" i="9" s="1"/>
  <c r="V250" i="9"/>
  <c r="V248" i="9"/>
  <c r="Y248" i="9" s="1"/>
  <c r="V249" i="9"/>
  <c r="W249" i="9" s="1"/>
  <c r="V247" i="9"/>
  <c r="Y247" i="9" s="1"/>
  <c r="V246" i="9"/>
  <c r="W246" i="9" s="1"/>
  <c r="V245" i="9"/>
  <c r="W245" i="9" s="1"/>
  <c r="V244" i="9"/>
  <c r="W244" i="9" s="1"/>
  <c r="V243" i="9"/>
  <c r="W243" i="9" s="1"/>
  <c r="V242" i="9"/>
  <c r="V240" i="9"/>
  <c r="Y240" i="9" s="1"/>
  <c r="V241" i="9"/>
  <c r="V239" i="9"/>
  <c r="Y239" i="9" s="1"/>
  <c r="V238" i="9"/>
  <c r="Y238" i="9" s="1"/>
  <c r="V237" i="9"/>
  <c r="Y237" i="9" s="1"/>
  <c r="V236" i="9"/>
  <c r="Y236" i="9" s="1"/>
  <c r="V235" i="9"/>
  <c r="W235" i="9" s="1"/>
  <c r="V234" i="9"/>
  <c r="Y234" i="9" s="1"/>
  <c r="V233" i="9"/>
  <c r="V232" i="9"/>
  <c r="Y232" i="9" s="1"/>
  <c r="V231" i="9"/>
  <c r="V230" i="9"/>
  <c r="V229" i="9"/>
  <c r="Y229" i="9" s="1"/>
  <c r="V228" i="9"/>
  <c r="V227" i="9"/>
  <c r="Y227" i="9" s="1"/>
  <c r="V226" i="9"/>
  <c r="Y226" i="9" s="1"/>
  <c r="V225" i="9"/>
  <c r="V224" i="9"/>
  <c r="V223" i="9"/>
  <c r="Y223" i="9" s="1"/>
  <c r="V222" i="9"/>
  <c r="V221" i="9"/>
  <c r="Y221" i="9" s="1"/>
  <c r="V220" i="9"/>
  <c r="Y220" i="9" s="1"/>
  <c r="V219" i="9"/>
  <c r="Y219" i="9" s="1"/>
  <c r="V218" i="9"/>
  <c r="Y218" i="9" s="1"/>
  <c r="V217" i="9"/>
  <c r="Y217" i="9" s="1"/>
  <c r="V216" i="9"/>
  <c r="Y216" i="9" s="1"/>
  <c r="V215" i="9"/>
  <c r="Y215" i="9" s="1"/>
  <c r="V214" i="9"/>
  <c r="V213" i="9"/>
  <c r="Y213" i="9" s="1"/>
  <c r="V212" i="9"/>
  <c r="V211" i="9"/>
  <c r="W211" i="9" s="1"/>
  <c r="V210" i="9"/>
  <c r="Y210" i="9" s="1"/>
  <c r="V209" i="9"/>
  <c r="Y209" i="9" s="1"/>
  <c r="V208" i="9"/>
  <c r="Y208" i="9" s="1"/>
  <c r="V207" i="9"/>
  <c r="Y207" i="9" s="1"/>
  <c r="V206" i="9"/>
  <c r="Y206" i="9"/>
  <c r="V205" i="9"/>
  <c r="Y205" i="9" s="1"/>
  <c r="V204" i="9"/>
  <c r="W204" i="9" s="1"/>
  <c r="V203" i="9"/>
  <c r="Y203" i="9" s="1"/>
  <c r="V202" i="9"/>
  <c r="Y202" i="9" s="1"/>
  <c r="V201" i="9"/>
  <c r="W201" i="9" s="1"/>
  <c r="V200" i="9"/>
  <c r="Y200" i="9" s="1"/>
  <c r="V199" i="9"/>
  <c r="W199" i="9" s="1"/>
  <c r="V198" i="9"/>
  <c r="Y198" i="9" s="1"/>
  <c r="V197" i="9"/>
  <c r="Y197" i="9" s="1"/>
  <c r="V196" i="9"/>
  <c r="W196" i="9" s="1"/>
  <c r="V195" i="9"/>
  <c r="Y195" i="9" s="1"/>
  <c r="V194" i="9"/>
  <c r="Y194" i="9" s="1"/>
  <c r="V193" i="9"/>
  <c r="Y193" i="9" s="1"/>
  <c r="V192" i="9"/>
  <c r="V191" i="9"/>
  <c r="W191" i="9" s="1"/>
  <c r="V190" i="9"/>
  <c r="V189" i="9"/>
  <c r="W189" i="9" s="1"/>
  <c r="V188" i="9"/>
  <c r="V187" i="9"/>
  <c r="W187" i="9" s="1"/>
  <c r="V186" i="9"/>
  <c r="V185" i="9"/>
  <c r="Y185" i="9" s="1"/>
  <c r="V184" i="9"/>
  <c r="V183" i="9"/>
  <c r="W183" i="9" s="1"/>
  <c r="V182" i="9"/>
  <c r="V181" i="9"/>
  <c r="W181" i="9" s="1"/>
  <c r="V179" i="9"/>
  <c r="V178" i="9"/>
  <c r="V177" i="9"/>
  <c r="V176" i="9"/>
  <c r="Y176" i="9" s="1"/>
  <c r="V175" i="9"/>
  <c r="V174" i="9"/>
  <c r="Y174" i="9" s="1"/>
  <c r="V172" i="9"/>
  <c r="V173" i="9"/>
  <c r="Y173" i="9" s="1"/>
  <c r="V171" i="9"/>
  <c r="V170" i="9"/>
  <c r="Y170" i="9" s="1"/>
  <c r="V169" i="9"/>
  <c r="Y169" i="9" s="1"/>
  <c r="V168" i="9"/>
  <c r="Y168" i="9" s="1"/>
  <c r="V167" i="9"/>
  <c r="V166" i="9"/>
  <c r="V165" i="9"/>
  <c r="V164" i="9"/>
  <c r="Y164" i="9" s="1"/>
  <c r="V163" i="9"/>
  <c r="Y163" i="9" s="1"/>
  <c r="V162" i="9"/>
  <c r="V161" i="9"/>
  <c r="W161" i="9" s="1"/>
  <c r="V160" i="9"/>
  <c r="Y160" i="9" s="1"/>
  <c r="V156" i="9"/>
  <c r="Y156" i="9" s="1"/>
  <c r="V157" i="9"/>
  <c r="V158" i="9"/>
  <c r="Y158" i="9" s="1"/>
  <c r="V159" i="9"/>
  <c r="W159" i="9" s="1"/>
  <c r="V155" i="9"/>
  <c r="W155" i="9" s="1"/>
  <c r="V154" i="9"/>
  <c r="W154" i="9" s="1"/>
  <c r="V153" i="9"/>
  <c r="V152" i="9"/>
  <c r="W152" i="9" s="1"/>
  <c r="V148" i="9"/>
  <c r="Y148" i="9" s="1"/>
  <c r="V149" i="9"/>
  <c r="V150" i="9"/>
  <c r="W150" i="9" s="1"/>
  <c r="V151" i="9"/>
  <c r="Y151" i="9" s="1"/>
  <c r="V147" i="9"/>
  <c r="V146" i="9"/>
  <c r="V145" i="9"/>
  <c r="V144" i="9"/>
  <c r="Y144" i="9" s="1"/>
  <c r="V140" i="9"/>
  <c r="Y140" i="9" s="1"/>
  <c r="V141" i="9"/>
  <c r="V142" i="9"/>
  <c r="W142" i="9" s="1"/>
  <c r="V143" i="9"/>
  <c r="Y143" i="9" s="1"/>
  <c r="V139" i="9"/>
  <c r="Y139" i="9" s="1"/>
  <c r="V138" i="9"/>
  <c r="Y138" i="9" s="1"/>
  <c r="V137" i="9"/>
  <c r="Y137" i="9" s="1"/>
  <c r="V136" i="9"/>
  <c r="Y136" i="9" s="1"/>
  <c r="V135" i="9"/>
  <c r="Y135" i="9" s="1"/>
  <c r="V134" i="9"/>
  <c r="Y134" i="9" s="1"/>
  <c r="V133" i="9"/>
  <c r="Y133" i="9" s="1"/>
  <c r="V132" i="9"/>
  <c r="Y132" i="9" s="1"/>
  <c r="V131" i="9"/>
  <c r="V130" i="9"/>
  <c r="Y130" i="9" s="1"/>
  <c r="V129" i="9"/>
  <c r="Y129" i="9" s="1"/>
  <c r="V128" i="9"/>
  <c r="Y128" i="9" s="1"/>
  <c r="V127" i="9"/>
  <c r="W127" i="9" s="1"/>
  <c r="V126" i="9"/>
  <c r="Y126" i="9" s="1"/>
  <c r="V125" i="9"/>
  <c r="Y125" i="9" s="1"/>
  <c r="V124" i="9"/>
  <c r="Y124" i="9" s="1"/>
  <c r="V123" i="9"/>
  <c r="Y123" i="9" s="1"/>
  <c r="V122" i="9"/>
  <c r="V121" i="9"/>
  <c r="V120" i="9"/>
  <c r="W120" i="9" s="1"/>
  <c r="V119" i="9"/>
  <c r="Y119" i="9" s="1"/>
  <c r="V118" i="9"/>
  <c r="V117" i="9"/>
  <c r="Y117" i="9" s="1"/>
  <c r="V116" i="9"/>
  <c r="Y116" i="9" s="1"/>
  <c r="V115" i="9"/>
  <c r="Y115" i="9" s="1"/>
  <c r="V114" i="9"/>
  <c r="V113" i="9"/>
  <c r="V112" i="9"/>
  <c r="Y112" i="9" s="1"/>
  <c r="V111" i="9"/>
  <c r="Y111" i="9" s="1"/>
  <c r="V110" i="9"/>
  <c r="Y110" i="9" s="1"/>
  <c r="V109" i="9"/>
  <c r="W109" i="9" s="1"/>
  <c r="V108" i="9"/>
  <c r="Y108" i="9" s="1"/>
  <c r="V107" i="9"/>
  <c r="Y107" i="9" s="1"/>
  <c r="V106" i="9"/>
  <c r="Y106" i="9" s="1"/>
  <c r="V105" i="9"/>
  <c r="Y105" i="9" s="1"/>
  <c r="V104" i="9"/>
  <c r="Y104" i="9" s="1"/>
  <c r="V103" i="9"/>
  <c r="Y103" i="9" s="1"/>
  <c r="V102" i="9"/>
  <c r="Y102" i="9" s="1"/>
  <c r="V101" i="9"/>
  <c r="Y101" i="9" s="1"/>
  <c r="V100" i="9"/>
  <c r="Y100" i="9" s="1"/>
  <c r="V99" i="9"/>
  <c r="V92" i="9"/>
  <c r="V93" i="9"/>
  <c r="Y93" i="9" s="1"/>
  <c r="V94" i="9"/>
  <c r="Y94" i="9" s="1"/>
  <c r="V95" i="9"/>
  <c r="Y95" i="9" s="1"/>
  <c r="V96" i="9"/>
  <c r="Y96" i="9" s="1"/>
  <c r="V97" i="9"/>
  <c r="V98" i="9"/>
  <c r="Y98" i="9" s="1"/>
  <c r="V91" i="9"/>
  <c r="Y91" i="9" s="1"/>
  <c r="V90" i="9"/>
  <c r="Y90" i="9" s="1"/>
  <c r="V89" i="9"/>
  <c r="Y89" i="9" s="1"/>
  <c r="V88" i="9"/>
  <c r="V87" i="9"/>
  <c r="Y87" i="9" s="1"/>
  <c r="V86" i="9"/>
  <c r="V85" i="9"/>
  <c r="W85" i="9" s="1"/>
  <c r="V84" i="9"/>
  <c r="V83" i="9"/>
  <c r="Y83" i="9" s="1"/>
  <c r="V82" i="9"/>
  <c r="Y82" i="9" s="1"/>
  <c r="V81" i="9"/>
  <c r="W81" i="9" s="1"/>
  <c r="V80" i="9"/>
  <c r="Y80" i="9" s="1"/>
  <c r="V79" i="9"/>
  <c r="Y79" i="9" s="1"/>
  <c r="V78" i="9"/>
  <c r="V77" i="9"/>
  <c r="W77" i="9" s="1"/>
  <c r="V76" i="9"/>
  <c r="Y76" i="9" s="1"/>
  <c r="V75" i="9"/>
  <c r="V74" i="9"/>
  <c r="V73" i="9"/>
  <c r="W73" i="9" s="1"/>
  <c r="V68" i="9"/>
  <c r="Y68" i="9" s="1"/>
  <c r="V69" i="9"/>
  <c r="V70" i="9"/>
  <c r="V71" i="9"/>
  <c r="Y71" i="9" s="1"/>
  <c r="V72" i="9"/>
  <c r="V67" i="9"/>
  <c r="V66" i="9"/>
  <c r="V65" i="9"/>
  <c r="V60" i="9"/>
  <c r="Y60" i="9" s="1"/>
  <c r="V61" i="9"/>
  <c r="Y61" i="9" s="1"/>
  <c r="V62" i="9"/>
  <c r="V63" i="9"/>
  <c r="W63" i="9" s="1"/>
  <c r="V64" i="9"/>
  <c r="Y64" i="9" s="1"/>
  <c r="V59" i="9"/>
  <c r="Y59" i="9" s="1"/>
  <c r="V58" i="9"/>
  <c r="V57" i="9"/>
  <c r="Y57" i="9" s="1"/>
  <c r="V52" i="9"/>
  <c r="Y52" i="9" s="1"/>
  <c r="V53" i="9"/>
  <c r="W53" i="9" s="1"/>
  <c r="V54" i="9"/>
  <c r="V55" i="9"/>
  <c r="W55" i="9" s="1"/>
  <c r="V56" i="9"/>
  <c r="Y56" i="9" s="1"/>
  <c r="V51" i="9"/>
  <c r="Y51" i="9" s="1"/>
  <c r="V50" i="9"/>
  <c r="V49" i="9"/>
  <c r="W49" i="9" s="1"/>
  <c r="V48" i="9"/>
  <c r="W48" i="9" s="1"/>
  <c r="V47" i="9"/>
  <c r="V46" i="9"/>
  <c r="Y46" i="9" s="1"/>
  <c r="V45" i="9"/>
  <c r="Y45" i="9" s="1"/>
  <c r="V44" i="9"/>
  <c r="Y44" i="9" s="1"/>
  <c r="V43" i="9"/>
  <c r="W43" i="9" s="1"/>
  <c r="V42" i="9"/>
  <c r="W42" i="9" s="1"/>
  <c r="V41" i="9"/>
  <c r="W41" i="9" s="1"/>
  <c r="V40" i="9"/>
  <c r="Y40" i="9" s="1"/>
  <c r="V39" i="9"/>
  <c r="Y39" i="9" s="1"/>
  <c r="V38" i="9"/>
  <c r="V37" i="9"/>
  <c r="W37" i="9" s="1"/>
  <c r="V36" i="9"/>
  <c r="Y36" i="9" s="1"/>
  <c r="V35" i="9"/>
  <c r="Y35" i="9" s="1"/>
  <c r="V34" i="9"/>
  <c r="V33" i="9"/>
  <c r="Y33" i="9" s="1"/>
  <c r="V20" i="9"/>
  <c r="Y20" i="9" s="1"/>
  <c r="V21" i="9"/>
  <c r="Y21" i="9" s="1"/>
  <c r="V22" i="9"/>
  <c r="Y22" i="9" s="1"/>
  <c r="V23" i="9"/>
  <c r="W23" i="9" s="1"/>
  <c r="V24" i="9"/>
  <c r="W24" i="9" s="1"/>
  <c r="V25" i="9"/>
  <c r="V26" i="9"/>
  <c r="V27" i="9"/>
  <c r="Y27" i="9" s="1"/>
  <c r="V28" i="9"/>
  <c r="V29" i="9"/>
  <c r="Y29" i="9" s="1"/>
  <c r="V30" i="9"/>
  <c r="V31" i="9"/>
  <c r="Y31" i="9" s="1"/>
  <c r="V32" i="9"/>
  <c r="W32" i="9" s="1"/>
  <c r="S200" i="2"/>
  <c r="S201" i="2"/>
  <c r="G65" i="5" s="1"/>
  <c r="D12" i="7" s="1"/>
  <c r="S202" i="2"/>
  <c r="S203" i="2"/>
  <c r="S204" i="2"/>
  <c r="S205" i="2"/>
  <c r="S206" i="2"/>
  <c r="S207" i="2"/>
  <c r="Y450" i="9"/>
  <c r="Y466" i="9"/>
  <c r="Y470" i="9"/>
  <c r="Y474" i="9"/>
  <c r="Y455" i="9"/>
  <c r="Y456" i="9"/>
  <c r="Y457" i="9"/>
  <c r="Y460" i="9"/>
  <c r="Y461" i="9"/>
  <c r="Y463" i="9"/>
  <c r="Y465" i="9"/>
  <c r="Y467" i="9"/>
  <c r="Y468" i="9"/>
  <c r="Y469" i="9"/>
  <c r="Y471" i="9"/>
  <c r="Y472" i="9"/>
  <c r="Y473" i="9"/>
  <c r="Y475" i="9"/>
  <c r="Y476" i="9"/>
  <c r="Y437" i="9"/>
  <c r="Y436" i="9"/>
  <c r="Y431" i="9"/>
  <c r="Y348" i="9"/>
  <c r="Y358" i="9"/>
  <c r="Y359" i="9"/>
  <c r="Y360" i="9"/>
  <c r="Y361" i="9"/>
  <c r="Y362" i="9"/>
  <c r="Y363" i="9"/>
  <c r="Y364" i="9"/>
  <c r="Y365" i="9"/>
  <c r="Y366" i="9"/>
  <c r="Y367" i="9"/>
  <c r="Y368" i="9"/>
  <c r="Y369" i="9"/>
  <c r="Y370" i="9"/>
  <c r="Y371" i="9"/>
  <c r="Y372" i="9"/>
  <c r="Y373" i="9"/>
  <c r="Y374" i="9"/>
  <c r="Y375" i="9"/>
  <c r="Y346" i="9"/>
  <c r="Y342" i="9"/>
  <c r="Y338" i="9"/>
  <c r="Y334" i="9"/>
  <c r="Y257" i="9"/>
  <c r="Y225" i="9"/>
  <c r="Y184" i="9"/>
  <c r="Y166" i="9"/>
  <c r="Y162" i="9"/>
  <c r="Y127" i="9"/>
  <c r="Y121" i="9"/>
  <c r="Y113" i="9"/>
  <c r="Y48" i="9"/>
  <c r="Y462" i="9"/>
  <c r="Y458" i="9"/>
  <c r="Y464" i="9"/>
  <c r="Y459" i="9"/>
  <c r="Y449" i="9"/>
  <c r="Y454" i="9"/>
  <c r="Y451" i="9"/>
  <c r="Y453" i="9"/>
  <c r="Y448" i="9"/>
  <c r="Y452" i="9"/>
  <c r="Y447" i="9"/>
  <c r="Y357" i="9"/>
  <c r="Y356" i="9"/>
  <c r="Y352" i="9"/>
  <c r="Y355" i="9"/>
  <c r="Y354" i="9"/>
  <c r="Y351" i="9"/>
  <c r="Y353" i="9"/>
  <c r="Y350" i="9"/>
  <c r="Y349" i="9"/>
  <c r="Y347" i="9"/>
  <c r="S81" i="2"/>
  <c r="Z27" i="5" s="1"/>
  <c r="I12" i="6" s="1"/>
  <c r="W27" i="5"/>
  <c r="H12" i="6" s="1"/>
  <c r="O27" i="5"/>
  <c r="F12" i="6" s="1"/>
  <c r="G27" i="5"/>
  <c r="D12" i="6" s="1"/>
  <c r="S188" i="2"/>
  <c r="S187" i="2"/>
  <c r="S186" i="2"/>
  <c r="S185" i="2"/>
  <c r="O60" i="5" s="1"/>
  <c r="F10" i="7" s="1"/>
  <c r="S184" i="2"/>
  <c r="S183" i="2"/>
  <c r="S173" i="2"/>
  <c r="D58" i="5" s="1"/>
  <c r="C9" i="7" s="1"/>
  <c r="S174" i="2"/>
  <c r="G58" i="5" s="1"/>
  <c r="D9" i="7" s="1"/>
  <c r="S175" i="2"/>
  <c r="K58" i="5" s="1"/>
  <c r="E9" i="7" s="1"/>
  <c r="S176" i="2"/>
  <c r="S177" i="2"/>
  <c r="S58" i="5" s="1"/>
  <c r="G9" i="7" s="1"/>
  <c r="S178" i="2"/>
  <c r="S179" i="2"/>
  <c r="Y27" i="5"/>
  <c r="U27" i="5"/>
  <c r="Q27" i="5"/>
  <c r="M27" i="5"/>
  <c r="I27" i="5"/>
  <c r="F27" i="5"/>
  <c r="C27" i="5"/>
  <c r="Y28" i="5"/>
  <c r="U28" i="5"/>
  <c r="Q28" i="5"/>
  <c r="M28" i="5"/>
  <c r="I28" i="5"/>
  <c r="F28" i="5"/>
  <c r="C28" i="5"/>
  <c r="Q476" i="9"/>
  <c r="N476" i="9"/>
  <c r="M476" i="9"/>
  <c r="K476" i="9"/>
  <c r="Q475" i="9"/>
  <c r="N475" i="9"/>
  <c r="M475" i="9"/>
  <c r="K475" i="9"/>
  <c r="Q474" i="9"/>
  <c r="N474" i="9"/>
  <c r="M474" i="9"/>
  <c r="K474" i="9"/>
  <c r="Q473" i="9"/>
  <c r="N473" i="9"/>
  <c r="M473" i="9"/>
  <c r="K473" i="9"/>
  <c r="Q472" i="9"/>
  <c r="N472" i="9"/>
  <c r="M472" i="9"/>
  <c r="K472" i="9"/>
  <c r="Q471" i="9"/>
  <c r="N471" i="9"/>
  <c r="M471" i="9"/>
  <c r="K471" i="9"/>
  <c r="Q470" i="9"/>
  <c r="N470" i="9"/>
  <c r="M470" i="9"/>
  <c r="K470" i="9"/>
  <c r="Q469" i="9"/>
  <c r="N469" i="9"/>
  <c r="M469" i="9"/>
  <c r="K469" i="9"/>
  <c r="Q468" i="9"/>
  <c r="N468" i="9"/>
  <c r="M468" i="9"/>
  <c r="K468" i="9"/>
  <c r="Q467" i="9"/>
  <c r="N467" i="9"/>
  <c r="M467" i="9"/>
  <c r="K467" i="9"/>
  <c r="Q466" i="9"/>
  <c r="N466" i="9"/>
  <c r="M466" i="9"/>
  <c r="K466" i="9"/>
  <c r="Q465" i="9"/>
  <c r="N465" i="9"/>
  <c r="M465" i="9"/>
  <c r="K465" i="9"/>
  <c r="Q464" i="9"/>
  <c r="N464" i="9"/>
  <c r="M464" i="9"/>
  <c r="K464" i="9"/>
  <c r="Q463" i="9"/>
  <c r="N463" i="9"/>
  <c r="M463" i="9"/>
  <c r="K463" i="9"/>
  <c r="Q462" i="9"/>
  <c r="N462" i="9"/>
  <c r="M462" i="9"/>
  <c r="K462" i="9"/>
  <c r="Q461" i="9"/>
  <c r="N461" i="9"/>
  <c r="M461" i="9"/>
  <c r="K461" i="9"/>
  <c r="Q460" i="9"/>
  <c r="N460" i="9"/>
  <c r="M460" i="9"/>
  <c r="K460" i="9"/>
  <c r="Q459" i="9"/>
  <c r="N459" i="9"/>
  <c r="M459" i="9"/>
  <c r="K459" i="9"/>
  <c r="Q458" i="9"/>
  <c r="N458" i="9"/>
  <c r="M458" i="9"/>
  <c r="K458" i="9"/>
  <c r="Q457" i="9"/>
  <c r="N457" i="9"/>
  <c r="M457" i="9"/>
  <c r="K457" i="9"/>
  <c r="Q456" i="9"/>
  <c r="N456" i="9"/>
  <c r="M456" i="9"/>
  <c r="K456" i="9"/>
  <c r="Q455" i="9"/>
  <c r="N455" i="9"/>
  <c r="M455" i="9"/>
  <c r="K455" i="9"/>
  <c r="Q454" i="9"/>
  <c r="N454" i="9"/>
  <c r="M454" i="9"/>
  <c r="K454" i="9"/>
  <c r="Q453" i="9"/>
  <c r="N453" i="9"/>
  <c r="M453" i="9"/>
  <c r="K453" i="9"/>
  <c r="Q452" i="9"/>
  <c r="N452" i="9"/>
  <c r="M452" i="9"/>
  <c r="K452" i="9"/>
  <c r="Q451" i="9"/>
  <c r="N451" i="9"/>
  <c r="M451" i="9"/>
  <c r="K451" i="9"/>
  <c r="Q450" i="9"/>
  <c r="N450" i="9"/>
  <c r="M450" i="9"/>
  <c r="K450" i="9"/>
  <c r="Q449" i="9"/>
  <c r="N449" i="9"/>
  <c r="M449" i="9"/>
  <c r="K449" i="9"/>
  <c r="Q448" i="9"/>
  <c r="N448" i="9"/>
  <c r="M448" i="9"/>
  <c r="K448" i="9"/>
  <c r="Q447" i="9"/>
  <c r="N447" i="9"/>
  <c r="M447" i="9"/>
  <c r="K447" i="9"/>
  <c r="Q446" i="9"/>
  <c r="N446" i="9"/>
  <c r="M446" i="9"/>
  <c r="K446" i="9"/>
  <c r="Q445" i="9"/>
  <c r="N445" i="9"/>
  <c r="M445" i="9"/>
  <c r="K445" i="9"/>
  <c r="Q444" i="9"/>
  <c r="N444" i="9"/>
  <c r="M444" i="9"/>
  <c r="K444" i="9"/>
  <c r="Q443" i="9"/>
  <c r="N443" i="9"/>
  <c r="M443" i="9"/>
  <c r="K443" i="9"/>
  <c r="Q442" i="9"/>
  <c r="N442" i="9"/>
  <c r="M442" i="9"/>
  <c r="K442" i="9"/>
  <c r="Q441" i="9"/>
  <c r="N441" i="9"/>
  <c r="M441" i="9"/>
  <c r="K441" i="9"/>
  <c r="Q440" i="9"/>
  <c r="N440" i="9"/>
  <c r="M440" i="9"/>
  <c r="K440" i="9"/>
  <c r="Q439" i="9"/>
  <c r="N439" i="9"/>
  <c r="M439" i="9"/>
  <c r="K439" i="9"/>
  <c r="Q438" i="9"/>
  <c r="N438" i="9"/>
  <c r="M438" i="9"/>
  <c r="K438" i="9"/>
  <c r="Q437" i="9"/>
  <c r="N437" i="9"/>
  <c r="M437" i="9"/>
  <c r="K437" i="9"/>
  <c r="Q436" i="9"/>
  <c r="N436" i="9"/>
  <c r="M436" i="9"/>
  <c r="K436" i="9"/>
  <c r="Q435" i="9"/>
  <c r="N435" i="9"/>
  <c r="M435" i="9"/>
  <c r="K435" i="9"/>
  <c r="Q434" i="9"/>
  <c r="N434" i="9"/>
  <c r="M434" i="9"/>
  <c r="K434" i="9"/>
  <c r="Q433" i="9"/>
  <c r="N433" i="9"/>
  <c r="M433" i="9"/>
  <c r="K433" i="9"/>
  <c r="Q432" i="9"/>
  <c r="N432" i="9"/>
  <c r="M432" i="9"/>
  <c r="K432" i="9"/>
  <c r="Q431" i="9"/>
  <c r="N431" i="9"/>
  <c r="M431" i="9"/>
  <c r="K431" i="9"/>
  <c r="Q430" i="9"/>
  <c r="N430" i="9"/>
  <c r="M430" i="9"/>
  <c r="K430" i="9"/>
  <c r="Q429" i="9"/>
  <c r="N429" i="9"/>
  <c r="M429" i="9"/>
  <c r="K429" i="9"/>
  <c r="Q428" i="9"/>
  <c r="N428" i="9"/>
  <c r="M428" i="9"/>
  <c r="K428" i="9"/>
  <c r="Q427" i="9"/>
  <c r="N427" i="9"/>
  <c r="M427" i="9"/>
  <c r="K427" i="9"/>
  <c r="Q426" i="9"/>
  <c r="N426" i="9"/>
  <c r="M426" i="9"/>
  <c r="K426" i="9"/>
  <c r="Q425" i="9"/>
  <c r="N425" i="9"/>
  <c r="M425" i="9"/>
  <c r="K425" i="9"/>
  <c r="Q424" i="9"/>
  <c r="N424" i="9"/>
  <c r="M424" i="9"/>
  <c r="K424" i="9"/>
  <c r="Q423" i="9"/>
  <c r="N423" i="9"/>
  <c r="M423" i="9"/>
  <c r="K423" i="9"/>
  <c r="Q422" i="9"/>
  <c r="N422" i="9"/>
  <c r="M422" i="9"/>
  <c r="K422" i="9"/>
  <c r="Q421" i="9"/>
  <c r="N421" i="9"/>
  <c r="M421" i="9"/>
  <c r="K421" i="9"/>
  <c r="Q420" i="9"/>
  <c r="N420" i="9"/>
  <c r="M420" i="9"/>
  <c r="K420" i="9"/>
  <c r="Q419" i="9"/>
  <c r="N419" i="9"/>
  <c r="M419" i="9"/>
  <c r="K419" i="9"/>
  <c r="Q418" i="9"/>
  <c r="N418" i="9"/>
  <c r="M418" i="9"/>
  <c r="K418" i="9"/>
  <c r="Q417" i="9"/>
  <c r="N417" i="9"/>
  <c r="M417" i="9"/>
  <c r="K417" i="9"/>
  <c r="Q416" i="9"/>
  <c r="N416" i="9"/>
  <c r="M416" i="9"/>
  <c r="K416" i="9"/>
  <c r="Q415" i="9"/>
  <c r="N415" i="9"/>
  <c r="M415" i="9"/>
  <c r="K415" i="9"/>
  <c r="Q414" i="9"/>
  <c r="N414" i="9"/>
  <c r="M414" i="9"/>
  <c r="K414" i="9"/>
  <c r="Q413" i="9"/>
  <c r="N413" i="9"/>
  <c r="M413" i="9"/>
  <c r="K413" i="9"/>
  <c r="Q412" i="9"/>
  <c r="N412" i="9"/>
  <c r="M412" i="9"/>
  <c r="K412" i="9"/>
  <c r="Q411" i="9"/>
  <c r="N411" i="9"/>
  <c r="M411" i="9"/>
  <c r="K411" i="9"/>
  <c r="Q410" i="9"/>
  <c r="N410" i="9"/>
  <c r="M410" i="9"/>
  <c r="K410" i="9"/>
  <c r="Q409" i="9"/>
  <c r="N409" i="9"/>
  <c r="M409" i="9"/>
  <c r="K409" i="9"/>
  <c r="Q408" i="9"/>
  <c r="N408" i="9"/>
  <c r="M408" i="9"/>
  <c r="K408" i="9"/>
  <c r="Q407" i="9"/>
  <c r="N407" i="9"/>
  <c r="M407" i="9"/>
  <c r="K407" i="9"/>
  <c r="Q406" i="9"/>
  <c r="N406" i="9"/>
  <c r="M406" i="9"/>
  <c r="K406" i="9"/>
  <c r="Q405" i="9"/>
  <c r="N405" i="9"/>
  <c r="M405" i="9"/>
  <c r="K405" i="9"/>
  <c r="Q404" i="9"/>
  <c r="N404" i="9"/>
  <c r="M404" i="9"/>
  <c r="K404" i="9"/>
  <c r="Q403" i="9"/>
  <c r="N403" i="9"/>
  <c r="M403" i="9"/>
  <c r="K403" i="9"/>
  <c r="Q402" i="9"/>
  <c r="N402" i="9"/>
  <c r="M402" i="9"/>
  <c r="K402" i="9"/>
  <c r="Q401" i="9"/>
  <c r="N401" i="9"/>
  <c r="M401" i="9"/>
  <c r="K401" i="9"/>
  <c r="Q400" i="9"/>
  <c r="N400" i="9"/>
  <c r="M400" i="9"/>
  <c r="K400" i="9"/>
  <c r="Q399" i="9"/>
  <c r="N399" i="9"/>
  <c r="M399" i="9"/>
  <c r="K399" i="9"/>
  <c r="Q398" i="9"/>
  <c r="N398" i="9"/>
  <c r="M398" i="9"/>
  <c r="K398" i="9"/>
  <c r="Q397" i="9"/>
  <c r="N397" i="9"/>
  <c r="M397" i="9"/>
  <c r="K397" i="9"/>
  <c r="Q396" i="9"/>
  <c r="N396" i="9"/>
  <c r="M396" i="9"/>
  <c r="K396" i="9"/>
  <c r="Q395" i="9"/>
  <c r="N395" i="9"/>
  <c r="M395" i="9"/>
  <c r="K395" i="9"/>
  <c r="Q394" i="9"/>
  <c r="N394" i="9"/>
  <c r="M394" i="9"/>
  <c r="K394" i="9"/>
  <c r="Q393" i="9"/>
  <c r="N393" i="9"/>
  <c r="M393" i="9"/>
  <c r="K393" i="9"/>
  <c r="Q392" i="9"/>
  <c r="N392" i="9"/>
  <c r="M392" i="9"/>
  <c r="K392" i="9"/>
  <c r="Q391" i="9"/>
  <c r="N391" i="9"/>
  <c r="M391" i="9"/>
  <c r="K391" i="9"/>
  <c r="Q390" i="9"/>
  <c r="N390" i="9"/>
  <c r="M390" i="9"/>
  <c r="K390" i="9"/>
  <c r="Q389" i="9"/>
  <c r="N389" i="9"/>
  <c r="M389" i="9"/>
  <c r="K389" i="9"/>
  <c r="Q388" i="9"/>
  <c r="N388" i="9"/>
  <c r="M388" i="9"/>
  <c r="K388" i="9"/>
  <c r="Q387" i="9"/>
  <c r="N387" i="9"/>
  <c r="M387" i="9"/>
  <c r="K387" i="9"/>
  <c r="Q386" i="9"/>
  <c r="N386" i="9"/>
  <c r="M386" i="9"/>
  <c r="K386" i="9"/>
  <c r="Q385" i="9"/>
  <c r="N385" i="9"/>
  <c r="M385" i="9"/>
  <c r="K385" i="9"/>
  <c r="Q384" i="9"/>
  <c r="N384" i="9"/>
  <c r="M384" i="9"/>
  <c r="K384" i="9"/>
  <c r="Q383" i="9"/>
  <c r="N383" i="9"/>
  <c r="M383" i="9"/>
  <c r="K383" i="9"/>
  <c r="Q382" i="9"/>
  <c r="N382" i="9"/>
  <c r="M382" i="9"/>
  <c r="K382" i="9"/>
  <c r="Q381" i="9"/>
  <c r="N381" i="9"/>
  <c r="M381" i="9"/>
  <c r="K381" i="9"/>
  <c r="Q380" i="9"/>
  <c r="N380" i="9"/>
  <c r="M380" i="9"/>
  <c r="K380" i="9"/>
  <c r="Q379" i="9"/>
  <c r="N379" i="9"/>
  <c r="M379" i="9"/>
  <c r="K379" i="9"/>
  <c r="Q378" i="9"/>
  <c r="N378" i="9"/>
  <c r="M378" i="9"/>
  <c r="K378" i="9"/>
  <c r="Q377" i="9"/>
  <c r="N377" i="9"/>
  <c r="M377" i="9"/>
  <c r="K377" i="9"/>
  <c r="Q376" i="9"/>
  <c r="N376" i="9"/>
  <c r="M376" i="9"/>
  <c r="K376" i="9"/>
  <c r="Q375" i="9"/>
  <c r="N375" i="9"/>
  <c r="M375" i="9"/>
  <c r="K375" i="9"/>
  <c r="Q374" i="9"/>
  <c r="N374" i="9"/>
  <c r="M374" i="9"/>
  <c r="K374" i="9"/>
  <c r="Q373" i="9"/>
  <c r="N373" i="9"/>
  <c r="M373" i="9"/>
  <c r="K373" i="9"/>
  <c r="Q372" i="9"/>
  <c r="N372" i="9"/>
  <c r="M372" i="9"/>
  <c r="K372" i="9"/>
  <c r="Q371" i="9"/>
  <c r="N371" i="9"/>
  <c r="M371" i="9"/>
  <c r="K371" i="9"/>
  <c r="Q370" i="9"/>
  <c r="N370" i="9"/>
  <c r="M370" i="9"/>
  <c r="K370" i="9"/>
  <c r="Q369" i="9"/>
  <c r="N369" i="9"/>
  <c r="M369" i="9"/>
  <c r="K369" i="9"/>
  <c r="Q368" i="9"/>
  <c r="N368" i="9"/>
  <c r="M368" i="9"/>
  <c r="K368" i="9"/>
  <c r="Q367" i="9"/>
  <c r="N367" i="9"/>
  <c r="M367" i="9"/>
  <c r="K367" i="9"/>
  <c r="Q366" i="9"/>
  <c r="N366" i="9"/>
  <c r="M366" i="9"/>
  <c r="K366" i="9"/>
  <c r="Q365" i="9"/>
  <c r="N365" i="9"/>
  <c r="M365" i="9"/>
  <c r="K365" i="9"/>
  <c r="Q364" i="9"/>
  <c r="N364" i="9"/>
  <c r="M364" i="9"/>
  <c r="K364" i="9"/>
  <c r="Q363" i="9"/>
  <c r="N363" i="9"/>
  <c r="M363" i="9"/>
  <c r="K363" i="9"/>
  <c r="Q362" i="9"/>
  <c r="N362" i="9"/>
  <c r="M362" i="9"/>
  <c r="K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N345" i="9"/>
  <c r="M345" i="9"/>
  <c r="K345" i="9"/>
  <c r="Q344" i="9"/>
  <c r="N344" i="9"/>
  <c r="M344" i="9"/>
  <c r="K344" i="9"/>
  <c r="Q343" i="9"/>
  <c r="N343" i="9"/>
  <c r="M343" i="9"/>
  <c r="K343" i="9"/>
  <c r="Q342" i="9"/>
  <c r="N342" i="9"/>
  <c r="M342" i="9"/>
  <c r="K342" i="9"/>
  <c r="Q341" i="9"/>
  <c r="N341" i="9"/>
  <c r="M341" i="9"/>
  <c r="K341" i="9"/>
  <c r="Q340" i="9"/>
  <c r="N340" i="9"/>
  <c r="M340" i="9"/>
  <c r="K340" i="9"/>
  <c r="Q339" i="9"/>
  <c r="N339" i="9"/>
  <c r="M339" i="9"/>
  <c r="K339" i="9"/>
  <c r="Q338" i="9"/>
  <c r="N338" i="9"/>
  <c r="M338" i="9"/>
  <c r="K338" i="9"/>
  <c r="Q337" i="9"/>
  <c r="N337" i="9"/>
  <c r="M337" i="9"/>
  <c r="K337" i="9"/>
  <c r="Q336" i="9"/>
  <c r="N336" i="9"/>
  <c r="M336" i="9"/>
  <c r="K336" i="9"/>
  <c r="Q335" i="9"/>
  <c r="N335" i="9"/>
  <c r="M335" i="9"/>
  <c r="K335" i="9"/>
  <c r="Q334" i="9"/>
  <c r="N334" i="9"/>
  <c r="M334" i="9"/>
  <c r="K334" i="9"/>
  <c r="Q333" i="9"/>
  <c r="N333" i="9"/>
  <c r="M333" i="9"/>
  <c r="K333" i="9"/>
  <c r="Q332" i="9"/>
  <c r="N332" i="9"/>
  <c r="M332" i="9"/>
  <c r="K332" i="9"/>
  <c r="Q331" i="9"/>
  <c r="N331" i="9"/>
  <c r="M331" i="9"/>
  <c r="K331" i="9"/>
  <c r="Q330" i="9"/>
  <c r="N330" i="9"/>
  <c r="M330" i="9"/>
  <c r="K330" i="9"/>
  <c r="Q329" i="9"/>
  <c r="N329" i="9"/>
  <c r="M329" i="9"/>
  <c r="K329" i="9"/>
  <c r="Q328" i="9"/>
  <c r="N328" i="9"/>
  <c r="M328" i="9"/>
  <c r="K328" i="9"/>
  <c r="Q327" i="9"/>
  <c r="N327" i="9"/>
  <c r="M327" i="9"/>
  <c r="K327" i="9"/>
  <c r="Q326" i="9"/>
  <c r="N326" i="9"/>
  <c r="M326" i="9"/>
  <c r="K326" i="9"/>
  <c r="Q325" i="9"/>
  <c r="N325" i="9"/>
  <c r="M325" i="9"/>
  <c r="K325" i="9"/>
  <c r="Q324" i="9"/>
  <c r="N324" i="9"/>
  <c r="M324" i="9"/>
  <c r="K324" i="9"/>
  <c r="Q323" i="9"/>
  <c r="N323" i="9"/>
  <c r="M323" i="9"/>
  <c r="K323" i="9"/>
  <c r="Q322" i="9"/>
  <c r="N322" i="9"/>
  <c r="M322" i="9"/>
  <c r="K322" i="9"/>
  <c r="Q321" i="9"/>
  <c r="N321" i="9"/>
  <c r="M321" i="9"/>
  <c r="K321" i="9"/>
  <c r="Q320" i="9"/>
  <c r="N320" i="9"/>
  <c r="M320" i="9"/>
  <c r="K320" i="9"/>
  <c r="Q319" i="9"/>
  <c r="N319" i="9"/>
  <c r="M319" i="9"/>
  <c r="K319" i="9"/>
  <c r="Q318" i="9"/>
  <c r="N318" i="9"/>
  <c r="M318" i="9"/>
  <c r="K318" i="9"/>
  <c r="Q317" i="9"/>
  <c r="N317" i="9"/>
  <c r="M317" i="9"/>
  <c r="K317" i="9"/>
  <c r="Q316" i="9"/>
  <c r="N316" i="9"/>
  <c r="M316" i="9"/>
  <c r="K316" i="9"/>
  <c r="Q289" i="9"/>
  <c r="N289" i="9"/>
  <c r="M289" i="9"/>
  <c r="K289" i="9"/>
  <c r="Q288" i="9"/>
  <c r="N288" i="9"/>
  <c r="M288" i="9"/>
  <c r="K288" i="9"/>
  <c r="Q287" i="9"/>
  <c r="N287" i="9"/>
  <c r="M287" i="9"/>
  <c r="K287" i="9"/>
  <c r="Q286" i="9"/>
  <c r="N286" i="9"/>
  <c r="M286" i="9"/>
  <c r="K286" i="9"/>
  <c r="Q285" i="9"/>
  <c r="N285" i="9"/>
  <c r="M285" i="9"/>
  <c r="K285" i="9"/>
  <c r="Q284" i="9"/>
  <c r="N284" i="9"/>
  <c r="M284" i="9"/>
  <c r="K284" i="9"/>
  <c r="Q283" i="9"/>
  <c r="N283" i="9"/>
  <c r="M283" i="9"/>
  <c r="K283" i="9"/>
  <c r="Q282" i="9"/>
  <c r="N282" i="9"/>
  <c r="M282" i="9"/>
  <c r="K282" i="9"/>
  <c r="Q281" i="9"/>
  <c r="N281" i="9"/>
  <c r="M281" i="9"/>
  <c r="K281" i="9"/>
  <c r="Q280" i="9"/>
  <c r="N280" i="9"/>
  <c r="M280" i="9"/>
  <c r="Q279" i="9"/>
  <c r="N279" i="9"/>
  <c r="M279" i="9"/>
  <c r="K279" i="9"/>
  <c r="Q278" i="9"/>
  <c r="N278" i="9"/>
  <c r="M278" i="9"/>
  <c r="K278" i="9"/>
  <c r="Q277" i="9"/>
  <c r="N277" i="9"/>
  <c r="M277" i="9"/>
  <c r="K277" i="9"/>
  <c r="Q276" i="9"/>
  <c r="N276" i="9"/>
  <c r="M276" i="9"/>
  <c r="K276" i="9"/>
  <c r="Q275" i="9"/>
  <c r="N275" i="9"/>
  <c r="M275" i="9"/>
  <c r="K275" i="9"/>
  <c r="Q274" i="9"/>
  <c r="N274" i="9"/>
  <c r="M274" i="9"/>
  <c r="K274" i="9"/>
  <c r="Q273" i="9"/>
  <c r="N273" i="9"/>
  <c r="M273" i="9"/>
  <c r="K273" i="9"/>
  <c r="Q272" i="9"/>
  <c r="N272" i="9"/>
  <c r="M272" i="9"/>
  <c r="K272" i="9"/>
  <c r="Q271" i="9"/>
  <c r="N271" i="9"/>
  <c r="M271" i="9"/>
  <c r="K271" i="9"/>
  <c r="Q270" i="9"/>
  <c r="N270" i="9"/>
  <c r="M270" i="9"/>
  <c r="K270" i="9"/>
  <c r="Q269" i="9"/>
  <c r="N269" i="9"/>
  <c r="M269" i="9"/>
  <c r="K269" i="9"/>
  <c r="Q268" i="9"/>
  <c r="N268" i="9"/>
  <c r="M268" i="9"/>
  <c r="K268" i="9"/>
  <c r="Q267" i="9"/>
  <c r="N267" i="9"/>
  <c r="M267" i="9"/>
  <c r="K267" i="9"/>
  <c r="Q266" i="9"/>
  <c r="N266" i="9"/>
  <c r="M266" i="9"/>
  <c r="K266" i="9"/>
  <c r="Q265" i="9"/>
  <c r="N265" i="9"/>
  <c r="M265" i="9"/>
  <c r="K265" i="9"/>
  <c r="Q264" i="9"/>
  <c r="N264" i="9"/>
  <c r="M264" i="9"/>
  <c r="K264" i="9"/>
  <c r="Q263" i="9"/>
  <c r="N263" i="9"/>
  <c r="M263" i="9"/>
  <c r="K263" i="9"/>
  <c r="Q262" i="9"/>
  <c r="N262" i="9"/>
  <c r="M262" i="9"/>
  <c r="K262" i="9"/>
  <c r="Q261" i="9"/>
  <c r="N261" i="9"/>
  <c r="M261" i="9"/>
  <c r="K261" i="9"/>
  <c r="Q260" i="9"/>
  <c r="N260" i="9"/>
  <c r="M260" i="9"/>
  <c r="K260" i="9"/>
  <c r="Q259" i="9"/>
  <c r="N259" i="9"/>
  <c r="M259" i="9"/>
  <c r="K259" i="9"/>
  <c r="Q258" i="9"/>
  <c r="N258" i="9"/>
  <c r="M258" i="9"/>
  <c r="K258" i="9"/>
  <c r="Q257" i="9"/>
  <c r="N257" i="9"/>
  <c r="M257" i="9"/>
  <c r="K257" i="9"/>
  <c r="Q256" i="9"/>
  <c r="N256" i="9"/>
  <c r="M256" i="9"/>
  <c r="K256" i="9"/>
  <c r="Q255" i="9"/>
  <c r="N255" i="9"/>
  <c r="M255" i="9"/>
  <c r="K255" i="9"/>
  <c r="Q254" i="9"/>
  <c r="N254" i="9"/>
  <c r="M254" i="9"/>
  <c r="K254" i="9"/>
  <c r="Q253" i="9"/>
  <c r="N253" i="9"/>
  <c r="M253" i="9"/>
  <c r="K253" i="9"/>
  <c r="Q252" i="9"/>
  <c r="N252" i="9"/>
  <c r="M252" i="9"/>
  <c r="K252" i="9"/>
  <c r="Q251" i="9"/>
  <c r="N251" i="9"/>
  <c r="M251" i="9"/>
  <c r="K251" i="9"/>
  <c r="Q250" i="9"/>
  <c r="N250" i="9"/>
  <c r="M250" i="9"/>
  <c r="K250" i="9"/>
  <c r="Q249" i="9"/>
  <c r="N249" i="9"/>
  <c r="M249" i="9"/>
  <c r="K249" i="9"/>
  <c r="Q248" i="9"/>
  <c r="N248" i="9"/>
  <c r="M248" i="9"/>
  <c r="K248" i="9"/>
  <c r="Q247" i="9"/>
  <c r="N247" i="9"/>
  <c r="M247" i="9"/>
  <c r="K247" i="9"/>
  <c r="Q246" i="9"/>
  <c r="N246" i="9"/>
  <c r="M246" i="9"/>
  <c r="K246" i="9"/>
  <c r="Q245" i="9"/>
  <c r="N245" i="9"/>
  <c r="M245" i="9"/>
  <c r="K245" i="9"/>
  <c r="Q244" i="9"/>
  <c r="N244" i="9"/>
  <c r="M244" i="9"/>
  <c r="K244" i="9"/>
  <c r="Q243" i="9"/>
  <c r="N243" i="9"/>
  <c r="M243" i="9"/>
  <c r="K243" i="9"/>
  <c r="Q242" i="9"/>
  <c r="N242" i="9"/>
  <c r="M242" i="9"/>
  <c r="K242" i="9"/>
  <c r="Q241" i="9"/>
  <c r="N241" i="9"/>
  <c r="M241" i="9"/>
  <c r="K241" i="9"/>
  <c r="Q240" i="9"/>
  <c r="N240" i="9"/>
  <c r="M240" i="9"/>
  <c r="K240" i="9"/>
  <c r="Q239" i="9"/>
  <c r="N239" i="9"/>
  <c r="M239" i="9"/>
  <c r="K239" i="9"/>
  <c r="Q238" i="9"/>
  <c r="N238" i="9"/>
  <c r="M238" i="9"/>
  <c r="K238" i="9"/>
  <c r="Q237" i="9"/>
  <c r="N237" i="9"/>
  <c r="M237" i="9"/>
  <c r="K237" i="9"/>
  <c r="Q236" i="9"/>
  <c r="N236" i="9"/>
  <c r="M236" i="9"/>
  <c r="K236" i="9"/>
  <c r="Q235" i="9"/>
  <c r="N235" i="9"/>
  <c r="M235" i="9"/>
  <c r="K235" i="9"/>
  <c r="Q234" i="9"/>
  <c r="N234" i="9"/>
  <c r="M234" i="9"/>
  <c r="K234" i="9"/>
  <c r="Q233" i="9"/>
  <c r="N233" i="9"/>
  <c r="M233" i="9"/>
  <c r="K233" i="9"/>
  <c r="Q232" i="9"/>
  <c r="N232" i="9"/>
  <c r="M232" i="9"/>
  <c r="K232" i="9"/>
  <c r="Q231" i="9"/>
  <c r="N231" i="9"/>
  <c r="M231" i="9"/>
  <c r="K231" i="9"/>
  <c r="Q230" i="9"/>
  <c r="N230" i="9"/>
  <c r="M230" i="9"/>
  <c r="K230" i="9"/>
  <c r="Q229" i="9"/>
  <c r="N229" i="9"/>
  <c r="M229" i="9"/>
  <c r="K229" i="9"/>
  <c r="Q228" i="9"/>
  <c r="N228" i="9"/>
  <c r="M228" i="9"/>
  <c r="K228" i="9"/>
  <c r="Q227" i="9"/>
  <c r="N227" i="9"/>
  <c r="M227" i="9"/>
  <c r="K227" i="9"/>
  <c r="Q226" i="9"/>
  <c r="N226" i="9"/>
  <c r="M226" i="9"/>
  <c r="K226" i="9"/>
  <c r="Q225" i="9"/>
  <c r="N225" i="9"/>
  <c r="M225" i="9"/>
  <c r="K225" i="9"/>
  <c r="Q224" i="9"/>
  <c r="N224" i="9"/>
  <c r="M224" i="9"/>
  <c r="K224" i="9"/>
  <c r="Q223" i="9"/>
  <c r="N223" i="9"/>
  <c r="M223" i="9"/>
  <c r="K223" i="9"/>
  <c r="Q222" i="9"/>
  <c r="N222" i="9"/>
  <c r="M222" i="9"/>
  <c r="K222" i="9"/>
  <c r="Q221" i="9"/>
  <c r="N221" i="9"/>
  <c r="M221" i="9"/>
  <c r="K221" i="9"/>
  <c r="Q220" i="9"/>
  <c r="N220" i="9"/>
  <c r="M220" i="9"/>
  <c r="K220" i="9"/>
  <c r="Q219" i="9"/>
  <c r="N219" i="9"/>
  <c r="M219" i="9"/>
  <c r="K219" i="9"/>
  <c r="Q218" i="9"/>
  <c r="N218" i="9"/>
  <c r="M218" i="9"/>
  <c r="K218" i="9"/>
  <c r="Q217" i="9"/>
  <c r="N217" i="9"/>
  <c r="M217" i="9"/>
  <c r="K217" i="9"/>
  <c r="Q216" i="9"/>
  <c r="N216" i="9"/>
  <c r="M216" i="9"/>
  <c r="K216" i="9"/>
  <c r="Q215" i="9"/>
  <c r="N215" i="9"/>
  <c r="M215" i="9"/>
  <c r="K215" i="9"/>
  <c r="Q214" i="9"/>
  <c r="N214" i="9"/>
  <c r="M214" i="9"/>
  <c r="K214" i="9"/>
  <c r="Q213" i="9"/>
  <c r="N213" i="9"/>
  <c r="M213" i="9"/>
  <c r="K213" i="9"/>
  <c r="Q212" i="9"/>
  <c r="N212" i="9"/>
  <c r="M212" i="9"/>
  <c r="K212" i="9"/>
  <c r="Q211" i="9"/>
  <c r="N211" i="9"/>
  <c r="M211" i="9"/>
  <c r="K211" i="9"/>
  <c r="Q210" i="9"/>
  <c r="N210" i="9"/>
  <c r="M210" i="9"/>
  <c r="K210" i="9"/>
  <c r="Q209" i="9"/>
  <c r="N209" i="9"/>
  <c r="M209" i="9"/>
  <c r="K209" i="9"/>
  <c r="Q208" i="9"/>
  <c r="N208" i="9"/>
  <c r="M208" i="9"/>
  <c r="K208" i="9"/>
  <c r="Q207" i="9"/>
  <c r="N207" i="9"/>
  <c r="M207" i="9"/>
  <c r="K207" i="9"/>
  <c r="Q206" i="9"/>
  <c r="N206" i="9"/>
  <c r="M206" i="9"/>
  <c r="K206" i="9"/>
  <c r="Q205" i="9"/>
  <c r="N205" i="9"/>
  <c r="M205" i="9"/>
  <c r="K205" i="9"/>
  <c r="Q204" i="9"/>
  <c r="N204" i="9"/>
  <c r="M204" i="9"/>
  <c r="K204" i="9"/>
  <c r="Q203" i="9"/>
  <c r="N203" i="9"/>
  <c r="M203" i="9"/>
  <c r="K203" i="9"/>
  <c r="Q202" i="9"/>
  <c r="N202" i="9"/>
  <c r="M202" i="9"/>
  <c r="K202" i="9"/>
  <c r="Q201" i="9"/>
  <c r="N201" i="9"/>
  <c r="M201" i="9"/>
  <c r="K201" i="9"/>
  <c r="Q200" i="9"/>
  <c r="N200" i="9"/>
  <c r="M200" i="9"/>
  <c r="K200" i="9"/>
  <c r="Q199" i="9"/>
  <c r="N199" i="9"/>
  <c r="M199" i="9"/>
  <c r="K199" i="9"/>
  <c r="Q198" i="9"/>
  <c r="N198" i="9"/>
  <c r="M198" i="9"/>
  <c r="K198" i="9"/>
  <c r="Q197" i="9"/>
  <c r="N197" i="9"/>
  <c r="M197" i="9"/>
  <c r="K197" i="9"/>
  <c r="Q196" i="9"/>
  <c r="N196" i="9"/>
  <c r="M196" i="9"/>
  <c r="K196" i="9"/>
  <c r="Q195" i="9"/>
  <c r="N195" i="9"/>
  <c r="M195" i="9"/>
  <c r="K195" i="9"/>
  <c r="Q194" i="9"/>
  <c r="N194" i="9"/>
  <c r="M194" i="9"/>
  <c r="K194" i="9"/>
  <c r="Q193" i="9"/>
  <c r="N193" i="9"/>
  <c r="M193" i="9"/>
  <c r="K193" i="9"/>
  <c r="Q192" i="9"/>
  <c r="N192" i="9"/>
  <c r="M192" i="9"/>
  <c r="K192" i="9"/>
  <c r="Q191" i="9"/>
  <c r="N191" i="9"/>
  <c r="M191" i="9"/>
  <c r="K191" i="9"/>
  <c r="Q190" i="9"/>
  <c r="N190" i="9"/>
  <c r="M190" i="9"/>
  <c r="K190" i="9"/>
  <c r="Q189" i="9"/>
  <c r="N189" i="9"/>
  <c r="M189" i="9"/>
  <c r="K189" i="9"/>
  <c r="Q188" i="9"/>
  <c r="N188" i="9"/>
  <c r="M188" i="9"/>
  <c r="K188" i="9"/>
  <c r="Q187" i="9"/>
  <c r="N187" i="9"/>
  <c r="M187" i="9"/>
  <c r="K187" i="9"/>
  <c r="Q186" i="9"/>
  <c r="N186" i="9"/>
  <c r="M186" i="9"/>
  <c r="K186" i="9"/>
  <c r="Q185" i="9"/>
  <c r="N185" i="9"/>
  <c r="M185" i="9"/>
  <c r="K185" i="9"/>
  <c r="Q184" i="9"/>
  <c r="N184" i="9"/>
  <c r="M184" i="9"/>
  <c r="K184" i="9"/>
  <c r="Q183" i="9"/>
  <c r="N183" i="9"/>
  <c r="M183" i="9"/>
  <c r="K183" i="9"/>
  <c r="Q182" i="9"/>
  <c r="N182" i="9"/>
  <c r="M182" i="9"/>
  <c r="K182" i="9"/>
  <c r="Q181" i="9"/>
  <c r="N181" i="9"/>
  <c r="M181" i="9"/>
  <c r="K181" i="9"/>
  <c r="Q180" i="9"/>
  <c r="N180" i="9"/>
  <c r="M180" i="9"/>
  <c r="K180" i="9"/>
  <c r="Q179" i="9"/>
  <c r="N179" i="9"/>
  <c r="M179" i="9"/>
  <c r="K179" i="9"/>
  <c r="Q178" i="9"/>
  <c r="N178" i="9"/>
  <c r="M178" i="9"/>
  <c r="K178" i="9"/>
  <c r="Q177" i="9"/>
  <c r="N177" i="9"/>
  <c r="M177" i="9"/>
  <c r="K177" i="9"/>
  <c r="Q176" i="9"/>
  <c r="N176" i="9"/>
  <c r="M176" i="9"/>
  <c r="K176" i="9"/>
  <c r="Q175" i="9"/>
  <c r="N175" i="9"/>
  <c r="M175" i="9"/>
  <c r="K175" i="9"/>
  <c r="Q174" i="9"/>
  <c r="N174" i="9"/>
  <c r="M174" i="9"/>
  <c r="K174" i="9"/>
  <c r="Q173" i="9"/>
  <c r="N173" i="9"/>
  <c r="M173" i="9"/>
  <c r="K173" i="9"/>
  <c r="Q172" i="9"/>
  <c r="N172" i="9"/>
  <c r="M172" i="9"/>
  <c r="K172" i="9"/>
  <c r="Q171" i="9"/>
  <c r="N171" i="9"/>
  <c r="M171" i="9"/>
  <c r="K171" i="9"/>
  <c r="Q170" i="9"/>
  <c r="N170" i="9"/>
  <c r="M170" i="9"/>
  <c r="K170" i="9"/>
  <c r="Q169" i="9"/>
  <c r="N169" i="9"/>
  <c r="M169" i="9"/>
  <c r="K169" i="9"/>
  <c r="Q168" i="9"/>
  <c r="N168" i="9"/>
  <c r="M168" i="9"/>
  <c r="K168" i="9"/>
  <c r="Q167" i="9"/>
  <c r="N167" i="9"/>
  <c r="M167" i="9"/>
  <c r="K167" i="9"/>
  <c r="Q166" i="9"/>
  <c r="N166" i="9"/>
  <c r="M166" i="9"/>
  <c r="K166" i="9"/>
  <c r="Q165" i="9"/>
  <c r="N165" i="9"/>
  <c r="M165" i="9"/>
  <c r="K165" i="9"/>
  <c r="Q164" i="9"/>
  <c r="N164" i="9"/>
  <c r="M164" i="9"/>
  <c r="K164" i="9"/>
  <c r="Q163" i="9"/>
  <c r="N163" i="9"/>
  <c r="M163" i="9"/>
  <c r="K163" i="9"/>
  <c r="Q162" i="9"/>
  <c r="N162" i="9"/>
  <c r="M162" i="9"/>
  <c r="K162" i="9"/>
  <c r="Q161" i="9"/>
  <c r="N161" i="9"/>
  <c r="M161" i="9"/>
  <c r="K161" i="9"/>
  <c r="Q160" i="9"/>
  <c r="N160" i="9"/>
  <c r="M160" i="9"/>
  <c r="K160" i="9"/>
  <c r="Q159" i="9"/>
  <c r="N159" i="9"/>
  <c r="M159" i="9"/>
  <c r="K159" i="9"/>
  <c r="Q158" i="9"/>
  <c r="N158" i="9"/>
  <c r="M158" i="9"/>
  <c r="K158" i="9"/>
  <c r="Q157" i="9"/>
  <c r="N157" i="9"/>
  <c r="M157" i="9"/>
  <c r="K157" i="9"/>
  <c r="Q156" i="9"/>
  <c r="N156" i="9"/>
  <c r="M156" i="9"/>
  <c r="K156" i="9"/>
  <c r="Q155" i="9"/>
  <c r="N155" i="9"/>
  <c r="M155" i="9"/>
  <c r="K155" i="9"/>
  <c r="Q154" i="9"/>
  <c r="N154" i="9"/>
  <c r="M154" i="9"/>
  <c r="K154" i="9"/>
  <c r="Q153" i="9"/>
  <c r="N153" i="9"/>
  <c r="M153" i="9"/>
  <c r="K153" i="9"/>
  <c r="Q152" i="9"/>
  <c r="N152" i="9"/>
  <c r="M152" i="9"/>
  <c r="K152" i="9"/>
  <c r="Q151" i="9"/>
  <c r="N151" i="9"/>
  <c r="M151" i="9"/>
  <c r="K151" i="9"/>
  <c r="Q150" i="9"/>
  <c r="N150" i="9"/>
  <c r="M150" i="9"/>
  <c r="K150" i="9"/>
  <c r="Q149" i="9"/>
  <c r="N149" i="9"/>
  <c r="M149" i="9"/>
  <c r="K149" i="9"/>
  <c r="Q148" i="9"/>
  <c r="N148" i="9"/>
  <c r="M148" i="9"/>
  <c r="K148" i="9"/>
  <c r="Q147" i="9"/>
  <c r="N147" i="9"/>
  <c r="M147" i="9"/>
  <c r="K147" i="9"/>
  <c r="Q146" i="9"/>
  <c r="N146" i="9"/>
  <c r="M146" i="9"/>
  <c r="K146" i="9"/>
  <c r="Q145" i="9"/>
  <c r="N145" i="9"/>
  <c r="M145" i="9"/>
  <c r="K145" i="9"/>
  <c r="Q144" i="9"/>
  <c r="N144" i="9"/>
  <c r="M144" i="9"/>
  <c r="K144" i="9"/>
  <c r="Q143" i="9"/>
  <c r="N143" i="9"/>
  <c r="M143" i="9"/>
  <c r="K143" i="9"/>
  <c r="Q142" i="9"/>
  <c r="N142" i="9"/>
  <c r="M142" i="9"/>
  <c r="K142" i="9"/>
  <c r="Q141" i="9"/>
  <c r="N141" i="9"/>
  <c r="M141" i="9"/>
  <c r="K141" i="9"/>
  <c r="Q140" i="9"/>
  <c r="N140" i="9"/>
  <c r="M140" i="9"/>
  <c r="K140" i="9"/>
  <c r="Q139" i="9"/>
  <c r="N139" i="9"/>
  <c r="M139" i="9"/>
  <c r="K139" i="9"/>
  <c r="Q138" i="9"/>
  <c r="N138" i="9"/>
  <c r="M138" i="9"/>
  <c r="K138" i="9"/>
  <c r="Q137" i="9"/>
  <c r="N137" i="9"/>
  <c r="M137" i="9"/>
  <c r="K137" i="9"/>
  <c r="Q136" i="9"/>
  <c r="N136" i="9"/>
  <c r="M136" i="9"/>
  <c r="K136" i="9"/>
  <c r="Q135" i="9"/>
  <c r="N135" i="9"/>
  <c r="M135" i="9"/>
  <c r="K135" i="9"/>
  <c r="Q134" i="9"/>
  <c r="N134" i="9"/>
  <c r="M134" i="9"/>
  <c r="K134" i="9"/>
  <c r="Q133" i="9"/>
  <c r="N133" i="9"/>
  <c r="M133" i="9"/>
  <c r="K133" i="9"/>
  <c r="Q132" i="9"/>
  <c r="N132" i="9"/>
  <c r="M132" i="9"/>
  <c r="K132" i="9"/>
  <c r="Q131" i="9"/>
  <c r="N131" i="9"/>
  <c r="M131" i="9"/>
  <c r="K131" i="9"/>
  <c r="Q130" i="9"/>
  <c r="N130" i="9"/>
  <c r="M130" i="9"/>
  <c r="K130" i="9"/>
  <c r="Q129" i="9"/>
  <c r="N129" i="9"/>
  <c r="M129" i="9"/>
  <c r="K129" i="9"/>
  <c r="Q128" i="9"/>
  <c r="N128" i="9"/>
  <c r="M128" i="9"/>
  <c r="K128" i="9"/>
  <c r="Q127" i="9"/>
  <c r="N127" i="9"/>
  <c r="M127" i="9"/>
  <c r="K127" i="9"/>
  <c r="Q126" i="9"/>
  <c r="N126" i="9"/>
  <c r="M126" i="9"/>
  <c r="K126" i="9"/>
  <c r="Q125" i="9"/>
  <c r="N125" i="9"/>
  <c r="M125" i="9"/>
  <c r="K125" i="9"/>
  <c r="Q124" i="9"/>
  <c r="N124" i="9"/>
  <c r="M124" i="9"/>
  <c r="K124" i="9"/>
  <c r="Q123" i="9"/>
  <c r="N123" i="9"/>
  <c r="M123" i="9"/>
  <c r="K123" i="9"/>
  <c r="Q122" i="9"/>
  <c r="N122" i="9"/>
  <c r="M122" i="9"/>
  <c r="K122" i="9"/>
  <c r="Q121" i="9"/>
  <c r="N121" i="9"/>
  <c r="M121" i="9"/>
  <c r="K121" i="9"/>
  <c r="Q120" i="9"/>
  <c r="N120" i="9"/>
  <c r="M120" i="9"/>
  <c r="K120" i="9"/>
  <c r="Q119" i="9"/>
  <c r="N119" i="9"/>
  <c r="M119" i="9"/>
  <c r="K119" i="9"/>
  <c r="Q118" i="9"/>
  <c r="N118" i="9"/>
  <c r="M118" i="9"/>
  <c r="K118" i="9"/>
  <c r="Q117" i="9"/>
  <c r="N117" i="9"/>
  <c r="M117" i="9"/>
  <c r="K117" i="9"/>
  <c r="Q116" i="9"/>
  <c r="N116" i="9"/>
  <c r="M116" i="9"/>
  <c r="K116" i="9"/>
  <c r="Q115" i="9"/>
  <c r="N115" i="9"/>
  <c r="M115" i="9"/>
  <c r="K115" i="9"/>
  <c r="Q114" i="9"/>
  <c r="N114" i="9"/>
  <c r="M114" i="9"/>
  <c r="K114" i="9"/>
  <c r="Q113" i="9"/>
  <c r="N113" i="9"/>
  <c r="M113" i="9"/>
  <c r="K113" i="9"/>
  <c r="Q112" i="9"/>
  <c r="N112" i="9"/>
  <c r="M112" i="9"/>
  <c r="K112" i="9"/>
  <c r="Q111" i="9"/>
  <c r="N111" i="9"/>
  <c r="M111" i="9"/>
  <c r="K111" i="9"/>
  <c r="Q110" i="9"/>
  <c r="N110" i="9"/>
  <c r="M110" i="9"/>
  <c r="K110" i="9"/>
  <c r="Q109" i="9"/>
  <c r="N109" i="9"/>
  <c r="M109" i="9"/>
  <c r="K109" i="9"/>
  <c r="Q108" i="9"/>
  <c r="N108" i="9"/>
  <c r="M108" i="9"/>
  <c r="K108" i="9"/>
  <c r="Q107" i="9"/>
  <c r="N107" i="9"/>
  <c r="M107" i="9"/>
  <c r="K107" i="9"/>
  <c r="Q106" i="9"/>
  <c r="N106" i="9"/>
  <c r="M106" i="9"/>
  <c r="K106" i="9"/>
  <c r="Q105" i="9"/>
  <c r="N105" i="9"/>
  <c r="M105" i="9"/>
  <c r="K105" i="9"/>
  <c r="Q104" i="9"/>
  <c r="N104" i="9"/>
  <c r="M104" i="9"/>
  <c r="K104" i="9"/>
  <c r="Q103" i="9"/>
  <c r="N103" i="9"/>
  <c r="M103" i="9"/>
  <c r="K103" i="9"/>
  <c r="Q102" i="9"/>
  <c r="N102" i="9"/>
  <c r="M102" i="9"/>
  <c r="K102" i="9"/>
  <c r="Q101" i="9"/>
  <c r="N101" i="9"/>
  <c r="M101" i="9"/>
  <c r="K101" i="9"/>
  <c r="Q100" i="9"/>
  <c r="N100" i="9"/>
  <c r="M100" i="9"/>
  <c r="K100" i="9"/>
  <c r="Q99" i="9"/>
  <c r="N99" i="9"/>
  <c r="M99" i="9"/>
  <c r="K99" i="9"/>
  <c r="Q98" i="9"/>
  <c r="N98" i="9"/>
  <c r="M98" i="9"/>
  <c r="K98" i="9"/>
  <c r="Q97" i="9"/>
  <c r="N97" i="9"/>
  <c r="M97" i="9"/>
  <c r="K97" i="9"/>
  <c r="Q96" i="9"/>
  <c r="N96" i="9"/>
  <c r="M96" i="9"/>
  <c r="K96" i="9"/>
  <c r="Q95" i="9"/>
  <c r="N95" i="9"/>
  <c r="M95" i="9"/>
  <c r="K95" i="9"/>
  <c r="Q94" i="9"/>
  <c r="N94" i="9"/>
  <c r="M94" i="9"/>
  <c r="K94" i="9"/>
  <c r="Q93" i="9"/>
  <c r="N93" i="9"/>
  <c r="M93" i="9"/>
  <c r="K93" i="9"/>
  <c r="Q92" i="9"/>
  <c r="N92" i="9"/>
  <c r="M92" i="9"/>
  <c r="K92" i="9"/>
  <c r="Q91" i="9"/>
  <c r="N91" i="9"/>
  <c r="M91" i="9"/>
  <c r="K91" i="9"/>
  <c r="Q90" i="9"/>
  <c r="N90" i="9"/>
  <c r="M90" i="9"/>
  <c r="K90" i="9"/>
  <c r="Q89" i="9"/>
  <c r="N89" i="9"/>
  <c r="M89" i="9"/>
  <c r="K89" i="9"/>
  <c r="Q88" i="9"/>
  <c r="N88" i="9"/>
  <c r="M88" i="9"/>
  <c r="K88" i="9"/>
  <c r="Q87" i="9"/>
  <c r="N87" i="9"/>
  <c r="M87" i="9"/>
  <c r="K87" i="9"/>
  <c r="Q86" i="9"/>
  <c r="N86" i="9"/>
  <c r="M86" i="9"/>
  <c r="K86" i="9"/>
  <c r="Q85" i="9"/>
  <c r="N85" i="9"/>
  <c r="M85" i="9"/>
  <c r="K85" i="9"/>
  <c r="Q84" i="9"/>
  <c r="N84" i="9"/>
  <c r="M84" i="9"/>
  <c r="K84" i="9"/>
  <c r="Q83" i="9"/>
  <c r="N83" i="9"/>
  <c r="M83" i="9"/>
  <c r="K83" i="9"/>
  <c r="Q82" i="9"/>
  <c r="N82" i="9"/>
  <c r="M82" i="9"/>
  <c r="K82" i="9"/>
  <c r="Q81" i="9"/>
  <c r="N81" i="9"/>
  <c r="M81" i="9"/>
  <c r="K81" i="9"/>
  <c r="Q80" i="9"/>
  <c r="N80" i="9"/>
  <c r="M80" i="9"/>
  <c r="K80" i="9"/>
  <c r="Q79" i="9"/>
  <c r="N79" i="9"/>
  <c r="M79" i="9"/>
  <c r="K79" i="9"/>
  <c r="Q78" i="9"/>
  <c r="N78" i="9"/>
  <c r="M78" i="9"/>
  <c r="K78" i="9"/>
  <c r="Q77" i="9"/>
  <c r="N77" i="9"/>
  <c r="M77" i="9"/>
  <c r="K77" i="9"/>
  <c r="Q76" i="9"/>
  <c r="N76" i="9"/>
  <c r="M76" i="9"/>
  <c r="K76" i="9"/>
  <c r="Q75" i="9"/>
  <c r="N75" i="9"/>
  <c r="M75" i="9"/>
  <c r="K75" i="9"/>
  <c r="Q74" i="9"/>
  <c r="N74" i="9"/>
  <c r="M74" i="9"/>
  <c r="K74" i="9"/>
  <c r="Q73" i="9"/>
  <c r="N73" i="9"/>
  <c r="M73" i="9"/>
  <c r="K73" i="9"/>
  <c r="Q72" i="9"/>
  <c r="N72" i="9"/>
  <c r="M72" i="9"/>
  <c r="K72" i="9"/>
  <c r="Q71" i="9"/>
  <c r="N71" i="9"/>
  <c r="M71" i="9"/>
  <c r="K71" i="9"/>
  <c r="Q70" i="9"/>
  <c r="N70" i="9"/>
  <c r="M70" i="9"/>
  <c r="K70" i="9"/>
  <c r="Q69" i="9"/>
  <c r="N69" i="9"/>
  <c r="M69" i="9"/>
  <c r="K69" i="9"/>
  <c r="Q68" i="9"/>
  <c r="N68" i="9"/>
  <c r="M68" i="9"/>
  <c r="K68" i="9"/>
  <c r="Q67" i="9"/>
  <c r="N67" i="9"/>
  <c r="M67" i="9"/>
  <c r="K67" i="9"/>
  <c r="Q66" i="9"/>
  <c r="N66" i="9"/>
  <c r="M66" i="9"/>
  <c r="K66" i="9"/>
  <c r="Q65" i="9"/>
  <c r="N65" i="9"/>
  <c r="M65" i="9"/>
  <c r="K65" i="9"/>
  <c r="Q64" i="9"/>
  <c r="N64" i="9"/>
  <c r="M64" i="9"/>
  <c r="K64" i="9"/>
  <c r="Q63" i="9"/>
  <c r="N63" i="9"/>
  <c r="M63" i="9"/>
  <c r="K63" i="9"/>
  <c r="Q62" i="9"/>
  <c r="N62" i="9"/>
  <c r="M62" i="9"/>
  <c r="K62" i="9"/>
  <c r="Q61" i="9"/>
  <c r="N61" i="9"/>
  <c r="M61" i="9"/>
  <c r="K61" i="9"/>
  <c r="Q60" i="9"/>
  <c r="N60" i="9"/>
  <c r="M60" i="9"/>
  <c r="K60" i="9"/>
  <c r="Q59" i="9"/>
  <c r="N59" i="9"/>
  <c r="M59" i="9"/>
  <c r="K59" i="9"/>
  <c r="Q58" i="9"/>
  <c r="N58" i="9"/>
  <c r="M58" i="9"/>
  <c r="K58" i="9"/>
  <c r="Q57" i="9"/>
  <c r="N57" i="9"/>
  <c r="M57" i="9"/>
  <c r="K57" i="9"/>
  <c r="Q56" i="9"/>
  <c r="N56" i="9"/>
  <c r="M56" i="9"/>
  <c r="K56" i="9"/>
  <c r="Q55" i="9"/>
  <c r="N55" i="9"/>
  <c r="M55" i="9"/>
  <c r="K55" i="9"/>
  <c r="Q54" i="9"/>
  <c r="N54" i="9"/>
  <c r="M54" i="9"/>
  <c r="K54" i="9"/>
  <c r="Q53" i="9"/>
  <c r="N53" i="9"/>
  <c r="M53" i="9"/>
  <c r="K53" i="9"/>
  <c r="Q52" i="9"/>
  <c r="N52" i="9"/>
  <c r="M52" i="9"/>
  <c r="K52" i="9"/>
  <c r="Q51" i="9"/>
  <c r="N51" i="9"/>
  <c r="M51" i="9"/>
  <c r="K51" i="9"/>
  <c r="Q50" i="9"/>
  <c r="N50" i="9"/>
  <c r="M50" i="9"/>
  <c r="K50" i="9"/>
  <c r="Q49" i="9"/>
  <c r="N49" i="9"/>
  <c r="M49" i="9"/>
  <c r="K49" i="9"/>
  <c r="Q48" i="9"/>
  <c r="N48" i="9"/>
  <c r="M48" i="9"/>
  <c r="K48" i="9"/>
  <c r="Q47" i="9"/>
  <c r="N47" i="9"/>
  <c r="M47" i="9"/>
  <c r="K47" i="9"/>
  <c r="Q46" i="9"/>
  <c r="N46" i="9"/>
  <c r="M46" i="9"/>
  <c r="K46" i="9"/>
  <c r="Q45" i="9"/>
  <c r="N45" i="9"/>
  <c r="M45" i="9"/>
  <c r="K45" i="9"/>
  <c r="Q44" i="9"/>
  <c r="N44" i="9"/>
  <c r="M44" i="9"/>
  <c r="K44" i="9"/>
  <c r="Q43" i="9"/>
  <c r="N43" i="9"/>
  <c r="M43" i="9"/>
  <c r="K43" i="9"/>
  <c r="Q42" i="9"/>
  <c r="N42" i="9"/>
  <c r="M42" i="9"/>
  <c r="K42" i="9"/>
  <c r="Q41" i="9"/>
  <c r="N41" i="9"/>
  <c r="M41" i="9"/>
  <c r="K41" i="9"/>
  <c r="Q40" i="9"/>
  <c r="N40" i="9"/>
  <c r="M40" i="9"/>
  <c r="K40" i="9"/>
  <c r="Q39" i="9"/>
  <c r="N39" i="9"/>
  <c r="M39" i="9"/>
  <c r="K39" i="9"/>
  <c r="Q38" i="9"/>
  <c r="N38" i="9"/>
  <c r="M38" i="9"/>
  <c r="K38" i="9"/>
  <c r="Q37" i="9"/>
  <c r="N37" i="9"/>
  <c r="M37" i="9"/>
  <c r="K37" i="9"/>
  <c r="Q36" i="9"/>
  <c r="N36" i="9"/>
  <c r="M36" i="9"/>
  <c r="K36" i="9"/>
  <c r="Q35" i="9"/>
  <c r="N35" i="9"/>
  <c r="M35" i="9"/>
  <c r="K35" i="9"/>
  <c r="Q34" i="9"/>
  <c r="N34" i="9"/>
  <c r="M34" i="9"/>
  <c r="K34" i="9"/>
  <c r="Q33" i="9"/>
  <c r="N33" i="9"/>
  <c r="M33" i="9"/>
  <c r="K33" i="9"/>
  <c r="Q32" i="9"/>
  <c r="N32" i="9"/>
  <c r="M32" i="9"/>
  <c r="K32" i="9"/>
  <c r="Q31" i="9"/>
  <c r="N31" i="9"/>
  <c r="M31" i="9"/>
  <c r="K31" i="9"/>
  <c r="Q30" i="9"/>
  <c r="N30" i="9"/>
  <c r="M30" i="9"/>
  <c r="K30" i="9"/>
  <c r="Q29" i="9"/>
  <c r="N29" i="9"/>
  <c r="M29" i="9"/>
  <c r="K29" i="9"/>
  <c r="Q28" i="9"/>
  <c r="N28" i="9"/>
  <c r="M28" i="9"/>
  <c r="K28" i="9"/>
  <c r="Q27" i="9"/>
  <c r="N27" i="9"/>
  <c r="M27" i="9"/>
  <c r="K27" i="9"/>
  <c r="Q26" i="9"/>
  <c r="N26" i="9"/>
  <c r="M26" i="9"/>
  <c r="K26" i="9"/>
  <c r="Q25" i="9"/>
  <c r="N25" i="9"/>
  <c r="M25" i="9"/>
  <c r="K25" i="9"/>
  <c r="Q24" i="9"/>
  <c r="N24" i="9"/>
  <c r="M24" i="9"/>
  <c r="K24" i="9"/>
  <c r="Q23" i="9"/>
  <c r="N23" i="9"/>
  <c r="M23" i="9"/>
  <c r="K23" i="9"/>
  <c r="Q22" i="9"/>
  <c r="N22" i="9"/>
  <c r="M22" i="9"/>
  <c r="K22" i="9"/>
  <c r="Q21" i="9"/>
  <c r="N21" i="9"/>
  <c r="M21" i="9"/>
  <c r="K21" i="9"/>
  <c r="Q20" i="9"/>
  <c r="N20" i="9"/>
  <c r="M20" i="9"/>
  <c r="K20" i="9"/>
  <c r="W429" i="9"/>
  <c r="W408" i="9"/>
  <c r="W129" i="9"/>
  <c r="W121" i="9"/>
  <c r="W119" i="9"/>
  <c r="W113" i="9"/>
  <c r="W87" i="9"/>
  <c r="W68" i="9"/>
  <c r="W44" i="9"/>
  <c r="Q12" i="9"/>
  <c r="N12" i="9"/>
  <c r="M12" i="9"/>
  <c r="K12" i="9"/>
  <c r="B12" i="9"/>
  <c r="Q11" i="9"/>
  <c r="N11" i="9"/>
  <c r="M11" i="9"/>
  <c r="K11" i="9"/>
  <c r="B11" i="9"/>
  <c r="Q10" i="9"/>
  <c r="N10" i="9"/>
  <c r="M10" i="9"/>
  <c r="K10" i="9"/>
  <c r="B10" i="9"/>
  <c r="Q9" i="9"/>
  <c r="N9" i="9"/>
  <c r="M9" i="9"/>
  <c r="K9" i="9"/>
  <c r="B9" i="9"/>
  <c r="Q8" i="9"/>
  <c r="N8" i="9"/>
  <c r="M8" i="9"/>
  <c r="K8" i="9"/>
  <c r="B8" i="9"/>
  <c r="Q7" i="9"/>
  <c r="N7" i="9"/>
  <c r="M7" i="9"/>
  <c r="K7" i="9"/>
  <c r="B7" i="9"/>
  <c r="Q6" i="9"/>
  <c r="N6" i="9"/>
  <c r="M6" i="9"/>
  <c r="K6" i="9"/>
  <c r="B6" i="9"/>
  <c r="Q5" i="9"/>
  <c r="N5" i="9"/>
  <c r="M5" i="9"/>
  <c r="K5" i="9"/>
  <c r="B5" i="9"/>
  <c r="Q4" i="9"/>
  <c r="N4" i="9"/>
  <c r="M4" i="9"/>
  <c r="K4" i="9"/>
  <c r="B4" i="9"/>
  <c r="Q3" i="9"/>
  <c r="N3" i="9"/>
  <c r="M3" i="9"/>
  <c r="K3" i="9"/>
  <c r="B3" i="9"/>
  <c r="AB31" i="5"/>
  <c r="AD30" i="5"/>
  <c r="AB30" i="5"/>
  <c r="Y30" i="5"/>
  <c r="S57" i="2"/>
  <c r="D23" i="5" s="1"/>
  <c r="C10" i="6" s="1"/>
  <c r="S110" i="2"/>
  <c r="D38" i="5" s="1"/>
  <c r="C17" i="6" s="1"/>
  <c r="S30" i="2"/>
  <c r="D17" i="5" s="1"/>
  <c r="C7" i="6" s="1"/>
  <c r="S58" i="2"/>
  <c r="G23" i="5" s="1"/>
  <c r="D10" i="6" s="1"/>
  <c r="S111" i="2"/>
  <c r="S31" i="2"/>
  <c r="S59" i="2"/>
  <c r="K23" i="5" s="1"/>
  <c r="E10" i="6" s="1"/>
  <c r="S112" i="2"/>
  <c r="S32" i="2"/>
  <c r="K17" i="5" s="1"/>
  <c r="E7" i="6" s="1"/>
  <c r="S60" i="2"/>
  <c r="S113" i="2"/>
  <c r="S33" i="2"/>
  <c r="S61" i="2"/>
  <c r="S23" i="5" s="1"/>
  <c r="G10" i="6" s="1"/>
  <c r="S114" i="2"/>
  <c r="S38" i="5" s="1"/>
  <c r="G17" i="6" s="1"/>
  <c r="S34" i="2"/>
  <c r="S62" i="2"/>
  <c r="W23" i="5" s="1"/>
  <c r="H10" i="6" s="1"/>
  <c r="S115" i="2"/>
  <c r="W38" i="5" s="1"/>
  <c r="H17" i="6" s="1"/>
  <c r="S35" i="2"/>
  <c r="S63" i="2"/>
  <c r="Z23" i="5" s="1"/>
  <c r="I10" i="6" s="1"/>
  <c r="S116" i="2"/>
  <c r="S36" i="2"/>
  <c r="S64" i="2"/>
  <c r="AC23" i="5" s="1"/>
  <c r="J10" i="6" s="1"/>
  <c r="S117" i="2"/>
  <c r="AC38" i="5" s="1"/>
  <c r="J17" i="6" s="1"/>
  <c r="S37" i="2"/>
  <c r="AC17" i="5" s="1"/>
  <c r="J7" i="6" s="1"/>
  <c r="S39" i="2"/>
  <c r="S40" i="2"/>
  <c r="G19" i="5" s="1"/>
  <c r="D8" i="6" s="1"/>
  <c r="S41" i="2"/>
  <c r="K19" i="5" s="1"/>
  <c r="E8" i="6" s="1"/>
  <c r="S42" i="2"/>
  <c r="S43" i="2"/>
  <c r="S44" i="2"/>
  <c r="S45" i="2"/>
  <c r="S46" i="2"/>
  <c r="AC19" i="5" s="1"/>
  <c r="J8" i="6" s="1"/>
  <c r="S4" i="5"/>
  <c r="Q4" i="5"/>
  <c r="O4" i="5"/>
  <c r="M4" i="5"/>
  <c r="K4" i="5"/>
  <c r="S68" i="2"/>
  <c r="K25" i="5" s="1"/>
  <c r="E11" i="6" s="1"/>
  <c r="S128" i="2"/>
  <c r="S137" i="2"/>
  <c r="S146" i="2"/>
  <c r="S155" i="2"/>
  <c r="S164" i="2"/>
  <c r="D56" i="5" s="1"/>
  <c r="C8" i="7" s="1"/>
  <c r="S191" i="2"/>
  <c r="D65" i="5"/>
  <c r="C12" i="7" s="1"/>
  <c r="S209" i="2"/>
  <c r="S218" i="2"/>
  <c r="D69" i="5" s="1"/>
  <c r="C14" i="7" s="1"/>
  <c r="S129" i="2"/>
  <c r="S138" i="2"/>
  <c r="S147" i="2"/>
  <c r="S156" i="2"/>
  <c r="S165" i="2"/>
  <c r="S192" i="2"/>
  <c r="S210" i="2"/>
  <c r="G67" i="5" s="1"/>
  <c r="D13" i="7" s="1"/>
  <c r="S219" i="2"/>
  <c r="S130" i="2"/>
  <c r="S139" i="2"/>
  <c r="K50" i="5" s="1"/>
  <c r="E5" i="7" s="1"/>
  <c r="S148" i="2"/>
  <c r="K52" i="5" s="1"/>
  <c r="E6" i="7" s="1"/>
  <c r="S157" i="2"/>
  <c r="K54" i="5" s="1"/>
  <c r="E7" i="7" s="1"/>
  <c r="S166" i="2"/>
  <c r="S193" i="2"/>
  <c r="K63" i="5" s="1"/>
  <c r="E11" i="7" s="1"/>
  <c r="S211" i="2"/>
  <c r="S220" i="2"/>
  <c r="K69" i="5" s="1"/>
  <c r="E14" i="7" s="1"/>
  <c r="S131" i="2"/>
  <c r="S140" i="2"/>
  <c r="O50" i="5" s="1"/>
  <c r="F5" i="7" s="1"/>
  <c r="S149" i="2"/>
  <c r="S158" i="2"/>
  <c r="S167" i="2"/>
  <c r="S194" i="2"/>
  <c r="S212" i="2"/>
  <c r="O67" i="5" s="1"/>
  <c r="F13" i="7" s="1"/>
  <c r="S221" i="2"/>
  <c r="S132" i="2"/>
  <c r="S141" i="2"/>
  <c r="S150" i="2"/>
  <c r="S159" i="2"/>
  <c r="S54" i="5" s="1"/>
  <c r="G7" i="7" s="1"/>
  <c r="S168" i="2"/>
  <c r="S56" i="5" s="1"/>
  <c r="G8" i="7" s="1"/>
  <c r="S195" i="2"/>
  <c r="S63" i="5" s="1"/>
  <c r="G11" i="7" s="1"/>
  <c r="S213" i="2"/>
  <c r="S67" i="5" s="1"/>
  <c r="G13" i="7" s="1"/>
  <c r="S222" i="2"/>
  <c r="S69" i="5" s="1"/>
  <c r="G14" i="7" s="1"/>
  <c r="S133" i="2"/>
  <c r="S142" i="2"/>
  <c r="S151" i="2"/>
  <c r="S160" i="2"/>
  <c r="S169" i="2"/>
  <c r="W56" i="5" s="1"/>
  <c r="H8" i="7" s="1"/>
  <c r="S196" i="2"/>
  <c r="S214" i="2"/>
  <c r="W67" i="5" s="1"/>
  <c r="H13" i="7" s="1"/>
  <c r="S223" i="2"/>
  <c r="S134" i="2"/>
  <c r="S143" i="2"/>
  <c r="Z50" i="5" s="1"/>
  <c r="I5" i="7" s="1"/>
  <c r="S152" i="2"/>
  <c r="S161" i="2"/>
  <c r="Z54" i="5" s="1"/>
  <c r="I7" i="7" s="1"/>
  <c r="S170" i="2"/>
  <c r="Z60" i="5"/>
  <c r="I10" i="7" s="1"/>
  <c r="S197" i="2"/>
  <c r="Z65" i="5"/>
  <c r="I12" i="7" s="1"/>
  <c r="S215" i="2"/>
  <c r="Z67" i="5" s="1"/>
  <c r="I13" i="7" s="1"/>
  <c r="S224" i="2"/>
  <c r="Z69" i="5" s="1"/>
  <c r="I14" i="7" s="1"/>
  <c r="S135" i="2"/>
  <c r="AC48" i="5" s="1"/>
  <c r="J4" i="7" s="1"/>
  <c r="S144" i="2"/>
  <c r="S153" i="2"/>
  <c r="AC52" i="5" s="1"/>
  <c r="J6" i="7" s="1"/>
  <c r="S162" i="2"/>
  <c r="S171" i="2"/>
  <c r="S180" i="2"/>
  <c r="S189" i="2"/>
  <c r="S198" i="2"/>
  <c r="S216" i="2"/>
  <c r="S225" i="2"/>
  <c r="S3" i="2"/>
  <c r="S12" i="2"/>
  <c r="S21" i="2"/>
  <c r="D15" i="5" s="1"/>
  <c r="C6" i="6" s="1"/>
  <c r="S66" i="2"/>
  <c r="S83" i="2"/>
  <c r="D30" i="5" s="1"/>
  <c r="C13" i="6" s="1"/>
  <c r="S92" i="2"/>
  <c r="D34" i="5" s="1"/>
  <c r="C15" i="6" s="1"/>
  <c r="S101" i="2"/>
  <c r="S4" i="2"/>
  <c r="S13" i="2"/>
  <c r="S22" i="2"/>
  <c r="G21" i="5"/>
  <c r="D9" i="6" s="1"/>
  <c r="S67" i="2"/>
  <c r="S84" i="2"/>
  <c r="G30" i="5" s="1"/>
  <c r="D13" i="6" s="1"/>
  <c r="S93" i="2"/>
  <c r="S102" i="2"/>
  <c r="S5" i="2"/>
  <c r="S14" i="2"/>
  <c r="K13" i="5" s="1"/>
  <c r="S23" i="2"/>
  <c r="K15" i="5" s="1"/>
  <c r="E6" i="6" s="1"/>
  <c r="S85" i="2"/>
  <c r="S94" i="2"/>
  <c r="S103" i="2"/>
  <c r="S6" i="2"/>
  <c r="S15" i="2"/>
  <c r="S24" i="2"/>
  <c r="S69" i="2"/>
  <c r="S86" i="2"/>
  <c r="S95" i="2"/>
  <c r="O34" i="5" s="1"/>
  <c r="F15" i="6" s="1"/>
  <c r="S104" i="2"/>
  <c r="O36" i="5" s="1"/>
  <c r="F16" i="6" s="1"/>
  <c r="S7" i="2"/>
  <c r="S16" i="2"/>
  <c r="S13" i="5" s="1"/>
  <c r="G5" i="6" s="1"/>
  <c r="S25" i="2"/>
  <c r="S15" i="5" s="1"/>
  <c r="G6" i="6" s="1"/>
  <c r="S21" i="5"/>
  <c r="G9" i="6" s="1"/>
  <c r="S70" i="2"/>
  <c r="S87" i="2"/>
  <c r="S30" i="5" s="1"/>
  <c r="G13" i="6" s="1"/>
  <c r="S96" i="2"/>
  <c r="S105" i="2"/>
  <c r="S8" i="2"/>
  <c r="W11" i="5" s="1"/>
  <c r="H4" i="6" s="1"/>
  <c r="S17" i="2"/>
  <c r="W13" i="5" s="1"/>
  <c r="H5" i="6" s="1"/>
  <c r="S26" i="2"/>
  <c r="W15" i="5" s="1"/>
  <c r="H6" i="6" s="1"/>
  <c r="W21" i="5"/>
  <c r="H9" i="6" s="1"/>
  <c r="S71" i="2"/>
  <c r="W25" i="5" s="1"/>
  <c r="H11" i="6" s="1"/>
  <c r="S88" i="2"/>
  <c r="W30" i="5" s="1"/>
  <c r="H13" i="6" s="1"/>
  <c r="S97" i="2"/>
  <c r="S106" i="2"/>
  <c r="W36" i="5" s="1"/>
  <c r="H16" i="6" s="1"/>
  <c r="S9" i="2"/>
  <c r="S18" i="2"/>
  <c r="S27" i="2"/>
  <c r="Z15" i="5" s="1"/>
  <c r="I6" i="6" s="1"/>
  <c r="S72" i="2"/>
  <c r="Z25" i="5" s="1"/>
  <c r="I11" i="6" s="1"/>
  <c r="S89" i="2"/>
  <c r="S98" i="2"/>
  <c r="Z34" i="5" s="1"/>
  <c r="I15" i="6" s="1"/>
  <c r="S107" i="2"/>
  <c r="S10" i="2"/>
  <c r="S19" i="2"/>
  <c r="S28" i="2"/>
  <c r="AC15" i="5" s="1"/>
  <c r="J6" i="6" s="1"/>
  <c r="AC21" i="5"/>
  <c r="J9" i="6" s="1"/>
  <c r="S73" i="2"/>
  <c r="AC25" i="5" s="1"/>
  <c r="J11" i="6" s="1"/>
  <c r="S82" i="2"/>
  <c r="S90" i="2"/>
  <c r="AC30" i="5" s="1"/>
  <c r="J13" i="6" s="1"/>
  <c r="S99" i="2"/>
  <c r="AC34" i="5" s="1"/>
  <c r="J15" i="6" s="1"/>
  <c r="S108" i="2"/>
  <c r="AC36" i="5" s="1"/>
  <c r="J16" i="6" s="1"/>
  <c r="S217" i="2"/>
  <c r="S208" i="2"/>
  <c r="S199" i="2"/>
  <c r="S190" i="2"/>
  <c r="S181" i="2"/>
  <c r="S172" i="2"/>
  <c r="S163" i="2"/>
  <c r="S154" i="2"/>
  <c r="S145" i="2"/>
  <c r="S136" i="2"/>
  <c r="S127" i="2"/>
  <c r="S126" i="2"/>
  <c r="S125" i="2"/>
  <c r="S124" i="2"/>
  <c r="S123" i="2"/>
  <c r="S122" i="2"/>
  <c r="S121" i="2"/>
  <c r="S120" i="2"/>
  <c r="S119" i="2"/>
  <c r="S118" i="2"/>
  <c r="S109" i="2"/>
  <c r="S100" i="2"/>
  <c r="S91" i="2"/>
  <c r="S74" i="2"/>
  <c r="S65" i="2"/>
  <c r="S56" i="2"/>
  <c r="S47" i="2"/>
  <c r="S38" i="2"/>
  <c r="S29" i="2"/>
  <c r="S20" i="2"/>
  <c r="S11" i="2"/>
  <c r="T146" i="2"/>
  <c r="U146" i="2"/>
  <c r="T147" i="2"/>
  <c r="U147" i="2"/>
  <c r="T148" i="2"/>
  <c r="U148" i="2"/>
  <c r="T149" i="2"/>
  <c r="U149" i="2"/>
  <c r="T150" i="2"/>
  <c r="U150" i="2"/>
  <c r="T151" i="2"/>
  <c r="U151" i="2"/>
  <c r="T152" i="2"/>
  <c r="U152" i="2"/>
  <c r="T153" i="2"/>
  <c r="U153" i="2"/>
  <c r="T155" i="2"/>
  <c r="U155" i="2"/>
  <c r="T156" i="2"/>
  <c r="U156" i="2"/>
  <c r="T157" i="2"/>
  <c r="U157" i="2"/>
  <c r="T158" i="2"/>
  <c r="U158" i="2"/>
  <c r="T159" i="2"/>
  <c r="U159" i="2"/>
  <c r="T160" i="2"/>
  <c r="U160" i="2"/>
  <c r="T161" i="2"/>
  <c r="U161" i="2"/>
  <c r="T162" i="2"/>
  <c r="U162" i="2"/>
  <c r="J10" i="7"/>
  <c r="L11" i="7"/>
  <c r="K11" i="7"/>
  <c r="I14" i="6"/>
  <c r="Z36" i="5"/>
  <c r="I16" i="6" s="1"/>
  <c r="Y61" i="5"/>
  <c r="Y60" i="5"/>
  <c r="K5" i="5"/>
  <c r="M5" i="5"/>
  <c r="O5" i="5"/>
  <c r="Q5" i="5"/>
  <c r="S5" i="5"/>
  <c r="K6" i="5"/>
  <c r="M6" i="5"/>
  <c r="O6" i="5"/>
  <c r="Q6" i="5"/>
  <c r="S6" i="5"/>
  <c r="B11" i="5"/>
  <c r="C11" i="5"/>
  <c r="E11" i="5"/>
  <c r="F11" i="5"/>
  <c r="H11" i="5"/>
  <c r="I11" i="5"/>
  <c r="L11" i="5"/>
  <c r="M11" i="5"/>
  <c r="P11" i="5"/>
  <c r="Q11" i="5"/>
  <c r="T11" i="5"/>
  <c r="U11" i="5"/>
  <c r="X11" i="5"/>
  <c r="Y11" i="5"/>
  <c r="AA11" i="5"/>
  <c r="AB11" i="5"/>
  <c r="AD11" i="5"/>
  <c r="C12" i="5"/>
  <c r="F12" i="5"/>
  <c r="I12" i="5"/>
  <c r="M12" i="5"/>
  <c r="Q12" i="5"/>
  <c r="U12" i="5"/>
  <c r="Y12" i="5"/>
  <c r="AB12" i="5"/>
  <c r="B13" i="5"/>
  <c r="C13" i="5"/>
  <c r="E13" i="5"/>
  <c r="F13" i="5"/>
  <c r="H13" i="5"/>
  <c r="I13" i="5"/>
  <c r="L13" i="5"/>
  <c r="M13" i="5"/>
  <c r="P13" i="5"/>
  <c r="Q13" i="5"/>
  <c r="T13" i="5"/>
  <c r="U13" i="5"/>
  <c r="X13" i="5"/>
  <c r="Y13" i="5"/>
  <c r="AA13" i="5"/>
  <c r="AB13" i="5"/>
  <c r="AD13" i="5"/>
  <c r="C14" i="5"/>
  <c r="F14" i="5"/>
  <c r="I14" i="5"/>
  <c r="M14" i="5"/>
  <c r="Q14" i="5"/>
  <c r="U14" i="5"/>
  <c r="Y14" i="5"/>
  <c r="AB14" i="5"/>
  <c r="C15" i="5"/>
  <c r="E15" i="5"/>
  <c r="F15" i="5"/>
  <c r="H15" i="5"/>
  <c r="I15" i="5"/>
  <c r="L15" i="5"/>
  <c r="M15" i="5"/>
  <c r="P15" i="5"/>
  <c r="Q15" i="5"/>
  <c r="T15" i="5"/>
  <c r="U15" i="5"/>
  <c r="X15" i="5"/>
  <c r="Y15" i="5"/>
  <c r="AA15" i="5"/>
  <c r="AB15" i="5"/>
  <c r="AD15" i="5"/>
  <c r="C16" i="5"/>
  <c r="F16" i="5"/>
  <c r="I16" i="5"/>
  <c r="M16" i="5"/>
  <c r="Q16" i="5"/>
  <c r="U16" i="5"/>
  <c r="Y16" i="5"/>
  <c r="AB16" i="5"/>
  <c r="C17" i="5"/>
  <c r="E17" i="5"/>
  <c r="F17" i="5"/>
  <c r="H17" i="5"/>
  <c r="I17" i="5"/>
  <c r="L17" i="5"/>
  <c r="M17" i="5"/>
  <c r="P17" i="5"/>
  <c r="Q17" i="5"/>
  <c r="T17" i="5"/>
  <c r="U17" i="5"/>
  <c r="X17" i="5"/>
  <c r="Y17" i="5"/>
  <c r="AA17" i="5"/>
  <c r="AB17" i="5"/>
  <c r="AD17" i="5"/>
  <c r="C18" i="5"/>
  <c r="F18" i="5"/>
  <c r="I18" i="5"/>
  <c r="M18" i="5"/>
  <c r="Q18" i="5"/>
  <c r="U18" i="5"/>
  <c r="Y18" i="5"/>
  <c r="AB18" i="5"/>
  <c r="C19" i="5"/>
  <c r="E19" i="5"/>
  <c r="F19" i="5"/>
  <c r="H19" i="5"/>
  <c r="I19" i="5"/>
  <c r="L19" i="5"/>
  <c r="M19" i="5"/>
  <c r="P19" i="5"/>
  <c r="Q19" i="5"/>
  <c r="T19" i="5"/>
  <c r="U19" i="5"/>
  <c r="X19" i="5"/>
  <c r="Y19" i="5"/>
  <c r="AA19" i="5"/>
  <c r="AB19" i="5"/>
  <c r="AD19" i="5"/>
  <c r="C20" i="5"/>
  <c r="F20" i="5"/>
  <c r="I20" i="5"/>
  <c r="M20" i="5"/>
  <c r="Q20" i="5"/>
  <c r="U20" i="5"/>
  <c r="Y20" i="5"/>
  <c r="AB20" i="5"/>
  <c r="C21" i="5"/>
  <c r="E21" i="5"/>
  <c r="F21" i="5"/>
  <c r="H21" i="5"/>
  <c r="I21" i="5"/>
  <c r="L21" i="5"/>
  <c r="M21" i="5"/>
  <c r="P21" i="5"/>
  <c r="Q21" i="5"/>
  <c r="T21" i="5"/>
  <c r="U21" i="5"/>
  <c r="X21" i="5"/>
  <c r="Y21" i="5"/>
  <c r="AA21" i="5"/>
  <c r="AB21" i="5"/>
  <c r="AD21" i="5"/>
  <c r="C22" i="5"/>
  <c r="F22" i="5"/>
  <c r="I22" i="5"/>
  <c r="M22" i="5"/>
  <c r="Q22" i="5"/>
  <c r="U22" i="5"/>
  <c r="Y22" i="5"/>
  <c r="AB22" i="5"/>
  <c r="B23" i="5"/>
  <c r="C23" i="5"/>
  <c r="E23" i="5"/>
  <c r="F23" i="5"/>
  <c r="H23" i="5"/>
  <c r="I23" i="5"/>
  <c r="L23" i="5"/>
  <c r="M23" i="5"/>
  <c r="P23" i="5"/>
  <c r="Q23" i="5"/>
  <c r="T23" i="5"/>
  <c r="U23" i="5"/>
  <c r="X23" i="5"/>
  <c r="Y23" i="5"/>
  <c r="AA23" i="5"/>
  <c r="AB23" i="5"/>
  <c r="AD23" i="5"/>
  <c r="C24" i="5"/>
  <c r="F24" i="5"/>
  <c r="I24" i="5"/>
  <c r="M24" i="5"/>
  <c r="Q24" i="5"/>
  <c r="U24" i="5"/>
  <c r="Y24" i="5"/>
  <c r="AB24" i="5"/>
  <c r="B25" i="5"/>
  <c r="C25" i="5"/>
  <c r="E25" i="5"/>
  <c r="F25" i="5"/>
  <c r="H25" i="5"/>
  <c r="I25" i="5"/>
  <c r="L25" i="5"/>
  <c r="M25" i="5"/>
  <c r="P25" i="5"/>
  <c r="Q25" i="5"/>
  <c r="T25" i="5"/>
  <c r="U25" i="5"/>
  <c r="X25" i="5"/>
  <c r="Y25" i="5"/>
  <c r="AA25" i="5"/>
  <c r="AB25" i="5"/>
  <c r="AD25" i="5"/>
  <c r="C26" i="5"/>
  <c r="F26" i="5"/>
  <c r="I26" i="5"/>
  <c r="M26" i="5"/>
  <c r="Q26" i="5"/>
  <c r="U26" i="5"/>
  <c r="Y26" i="5"/>
  <c r="AB26" i="5"/>
  <c r="C29" i="5"/>
  <c r="F29" i="5"/>
  <c r="I29" i="5"/>
  <c r="M29" i="5"/>
  <c r="Q29" i="5"/>
  <c r="U29" i="5"/>
  <c r="C30" i="5"/>
  <c r="E30" i="5"/>
  <c r="F30" i="5"/>
  <c r="H30" i="5"/>
  <c r="I30" i="5"/>
  <c r="L30" i="5"/>
  <c r="M30" i="5"/>
  <c r="P30" i="5"/>
  <c r="Q30" i="5"/>
  <c r="T30" i="5"/>
  <c r="U30" i="5"/>
  <c r="X30" i="5"/>
  <c r="AA30" i="5"/>
  <c r="C31" i="5"/>
  <c r="F31" i="5"/>
  <c r="I31" i="5"/>
  <c r="M31" i="5"/>
  <c r="Q31" i="5"/>
  <c r="U31" i="5"/>
  <c r="Y31" i="5"/>
  <c r="C34" i="5"/>
  <c r="E34" i="5"/>
  <c r="F34" i="5"/>
  <c r="H34" i="5"/>
  <c r="I34" i="5"/>
  <c r="L34" i="5"/>
  <c r="M34" i="5"/>
  <c r="P34" i="5"/>
  <c r="Q34" i="5"/>
  <c r="T34" i="5"/>
  <c r="U34" i="5"/>
  <c r="X34" i="5"/>
  <c r="Y34" i="5"/>
  <c r="AA34" i="5"/>
  <c r="AB34" i="5"/>
  <c r="AD34" i="5"/>
  <c r="C35" i="5"/>
  <c r="D35" i="5"/>
  <c r="F35" i="5"/>
  <c r="G35" i="5"/>
  <c r="I35" i="5"/>
  <c r="K35" i="5"/>
  <c r="M35" i="5"/>
  <c r="O35" i="5"/>
  <c r="Q35" i="5"/>
  <c r="S35" i="5"/>
  <c r="U35" i="5"/>
  <c r="W35" i="5"/>
  <c r="Y35" i="5"/>
  <c r="Z35" i="5"/>
  <c r="AB35" i="5"/>
  <c r="AC35" i="5"/>
  <c r="C36" i="5"/>
  <c r="E36" i="5"/>
  <c r="F36" i="5"/>
  <c r="H36" i="5"/>
  <c r="I36" i="5"/>
  <c r="L36" i="5"/>
  <c r="M36" i="5"/>
  <c r="P36" i="5"/>
  <c r="Q36" i="5"/>
  <c r="T36" i="5"/>
  <c r="U36" i="5"/>
  <c r="X36" i="5"/>
  <c r="Y36" i="5"/>
  <c r="AA36" i="5"/>
  <c r="AB36" i="5"/>
  <c r="AD36" i="5"/>
  <c r="C37" i="5"/>
  <c r="F37" i="5"/>
  <c r="I37" i="5"/>
  <c r="M37" i="5"/>
  <c r="Q37" i="5"/>
  <c r="U37" i="5"/>
  <c r="Y37" i="5"/>
  <c r="AB37" i="5"/>
  <c r="C38" i="5"/>
  <c r="E38" i="5"/>
  <c r="F38" i="5"/>
  <c r="H38" i="5"/>
  <c r="I38" i="5"/>
  <c r="L38" i="5"/>
  <c r="M38" i="5"/>
  <c r="P38" i="5"/>
  <c r="Q38" i="5"/>
  <c r="T38" i="5"/>
  <c r="U38" i="5"/>
  <c r="X38" i="5"/>
  <c r="Y38" i="5"/>
  <c r="AA38" i="5"/>
  <c r="AB38" i="5"/>
  <c r="AD38" i="5"/>
  <c r="C39" i="5"/>
  <c r="D39" i="5"/>
  <c r="F39" i="5"/>
  <c r="G39" i="5"/>
  <c r="I39" i="5"/>
  <c r="K39" i="5"/>
  <c r="M39" i="5"/>
  <c r="O39" i="5"/>
  <c r="Q39" i="5"/>
  <c r="S39" i="5"/>
  <c r="U39" i="5"/>
  <c r="W39" i="5"/>
  <c r="Y39" i="5"/>
  <c r="Z39" i="5"/>
  <c r="AB39" i="5"/>
  <c r="AC39" i="5"/>
  <c r="A42" i="5"/>
  <c r="B48" i="5"/>
  <c r="C48" i="5"/>
  <c r="E48" i="5"/>
  <c r="F48" i="5"/>
  <c r="H48" i="5"/>
  <c r="I48" i="5"/>
  <c r="L48" i="5"/>
  <c r="M48" i="5"/>
  <c r="P48" i="5"/>
  <c r="Q48" i="5"/>
  <c r="T48" i="5"/>
  <c r="U48" i="5"/>
  <c r="X48" i="5"/>
  <c r="Y48" i="5"/>
  <c r="AA48" i="5"/>
  <c r="AB48" i="5"/>
  <c r="AD48" i="5"/>
  <c r="C49" i="5"/>
  <c r="F49" i="5"/>
  <c r="I49" i="5"/>
  <c r="M49" i="5"/>
  <c r="Q49" i="5"/>
  <c r="U49" i="5"/>
  <c r="Y49" i="5"/>
  <c r="AB49" i="5"/>
  <c r="B50" i="5"/>
  <c r="C50" i="5"/>
  <c r="E50" i="5"/>
  <c r="F50" i="5"/>
  <c r="H50" i="5"/>
  <c r="I50" i="5"/>
  <c r="L50" i="5"/>
  <c r="M50" i="5"/>
  <c r="P50" i="5"/>
  <c r="Q50" i="5"/>
  <c r="T50" i="5"/>
  <c r="U50" i="5"/>
  <c r="X50" i="5"/>
  <c r="Y50" i="5"/>
  <c r="AA50" i="5"/>
  <c r="AB50" i="5"/>
  <c r="AD50" i="5"/>
  <c r="C51" i="5"/>
  <c r="F51" i="5"/>
  <c r="I51" i="5"/>
  <c r="M51" i="5"/>
  <c r="Q51" i="5"/>
  <c r="U51" i="5"/>
  <c r="Y51" i="5"/>
  <c r="AB51" i="5"/>
  <c r="C52" i="5"/>
  <c r="E52" i="5"/>
  <c r="F52" i="5"/>
  <c r="H52" i="5"/>
  <c r="I52" i="5"/>
  <c r="L52" i="5"/>
  <c r="M52" i="5"/>
  <c r="P52" i="5"/>
  <c r="Q52" i="5"/>
  <c r="T52" i="5"/>
  <c r="U52" i="5"/>
  <c r="X52" i="5"/>
  <c r="Y52" i="5"/>
  <c r="AA52" i="5"/>
  <c r="AB52" i="5"/>
  <c r="AD52" i="5"/>
  <c r="C54" i="5"/>
  <c r="E54" i="5"/>
  <c r="F54" i="5"/>
  <c r="H54" i="5"/>
  <c r="I54" i="5"/>
  <c r="L54" i="5"/>
  <c r="M54" i="5"/>
  <c r="P54" i="5"/>
  <c r="Q54" i="5"/>
  <c r="T54" i="5"/>
  <c r="U54" i="5"/>
  <c r="X54" i="5"/>
  <c r="Y54" i="5"/>
  <c r="AA54" i="5"/>
  <c r="AB54" i="5"/>
  <c r="AD54" i="5"/>
  <c r="B56" i="5"/>
  <c r="C56" i="5"/>
  <c r="E56" i="5"/>
  <c r="F56" i="5"/>
  <c r="H56" i="5"/>
  <c r="I56" i="5"/>
  <c r="L56" i="5"/>
  <c r="M56" i="5"/>
  <c r="P56" i="5"/>
  <c r="Q56" i="5"/>
  <c r="T56" i="5"/>
  <c r="U56" i="5"/>
  <c r="X56" i="5"/>
  <c r="Y56" i="5"/>
  <c r="AA56" i="5"/>
  <c r="AB56" i="5"/>
  <c r="AD56" i="5"/>
  <c r="C57" i="5"/>
  <c r="F57" i="5"/>
  <c r="I57" i="5"/>
  <c r="M57" i="5"/>
  <c r="Q57" i="5"/>
  <c r="U57" i="5"/>
  <c r="Y57" i="5"/>
  <c r="AB57" i="5"/>
  <c r="B58" i="5"/>
  <c r="C58" i="5"/>
  <c r="E58" i="5"/>
  <c r="F58" i="5"/>
  <c r="H58" i="5"/>
  <c r="I58" i="5"/>
  <c r="L58" i="5"/>
  <c r="M58" i="5"/>
  <c r="P58" i="5"/>
  <c r="Q58" i="5"/>
  <c r="T58" i="5"/>
  <c r="U58" i="5"/>
  <c r="X58" i="5"/>
  <c r="Y58" i="5"/>
  <c r="AA58" i="5"/>
  <c r="AB58" i="5"/>
  <c r="AD58" i="5"/>
  <c r="C59" i="5"/>
  <c r="F59" i="5"/>
  <c r="I59" i="5"/>
  <c r="M59" i="5"/>
  <c r="Q59" i="5"/>
  <c r="U59" i="5"/>
  <c r="Y59" i="5"/>
  <c r="AB59" i="5"/>
  <c r="C62" i="5"/>
  <c r="F62" i="5"/>
  <c r="I62" i="5"/>
  <c r="M62" i="5"/>
  <c r="Q62" i="5"/>
  <c r="U62" i="5"/>
  <c r="Y62" i="5"/>
  <c r="C63" i="5"/>
  <c r="E63" i="5"/>
  <c r="F63" i="5"/>
  <c r="H63" i="5"/>
  <c r="I63" i="5"/>
  <c r="L63" i="5"/>
  <c r="M63" i="5"/>
  <c r="P63" i="5"/>
  <c r="Q63" i="5"/>
  <c r="T63" i="5"/>
  <c r="U63" i="5"/>
  <c r="X63" i="5"/>
  <c r="Y63" i="5"/>
  <c r="AA63" i="5"/>
  <c r="AB63" i="5"/>
  <c r="AD63" i="5"/>
  <c r="C64" i="5"/>
  <c r="F64" i="5"/>
  <c r="I64" i="5"/>
  <c r="M64" i="5"/>
  <c r="Q64" i="5"/>
  <c r="U64" i="5"/>
  <c r="Y64" i="5"/>
  <c r="AB64" i="5"/>
  <c r="C65" i="5"/>
  <c r="E65" i="5"/>
  <c r="F65" i="5"/>
  <c r="H65" i="5"/>
  <c r="I65" i="5"/>
  <c r="L65" i="5"/>
  <c r="M65" i="5"/>
  <c r="P65" i="5"/>
  <c r="Q65" i="5"/>
  <c r="T65" i="5"/>
  <c r="U65" i="5"/>
  <c r="X65" i="5"/>
  <c r="Y65" i="5"/>
  <c r="AA65" i="5"/>
  <c r="AB65" i="5"/>
  <c r="AD65" i="5"/>
  <c r="C66" i="5"/>
  <c r="D66" i="5"/>
  <c r="F66" i="5"/>
  <c r="G66" i="5"/>
  <c r="I66" i="5"/>
  <c r="K66" i="5"/>
  <c r="M66" i="5"/>
  <c r="O66" i="5"/>
  <c r="Q66" i="5"/>
  <c r="S66" i="5"/>
  <c r="U66" i="5"/>
  <c r="W66" i="5"/>
  <c r="Y66" i="5"/>
  <c r="Z66" i="5"/>
  <c r="AB66" i="5"/>
  <c r="AC66" i="5"/>
  <c r="C67" i="5"/>
  <c r="E67" i="5"/>
  <c r="F67" i="5"/>
  <c r="H67" i="5"/>
  <c r="I67" i="5"/>
  <c r="L67" i="5"/>
  <c r="M67" i="5"/>
  <c r="P67" i="5"/>
  <c r="Q67" i="5"/>
  <c r="T67" i="5"/>
  <c r="U67" i="5"/>
  <c r="X67" i="5"/>
  <c r="Y67" i="5"/>
  <c r="AA67" i="5"/>
  <c r="AB67" i="5"/>
  <c r="AD67" i="5"/>
  <c r="C68" i="5"/>
  <c r="F68" i="5"/>
  <c r="I68" i="5"/>
  <c r="M68" i="5"/>
  <c r="Q68" i="5"/>
  <c r="U68" i="5"/>
  <c r="Y68" i="5"/>
  <c r="AB68" i="5"/>
  <c r="C69" i="5"/>
  <c r="E69" i="5"/>
  <c r="F69" i="5"/>
  <c r="H69" i="5"/>
  <c r="I69" i="5"/>
  <c r="L69" i="5"/>
  <c r="M69" i="5"/>
  <c r="P69" i="5"/>
  <c r="Q69" i="5"/>
  <c r="T69" i="5"/>
  <c r="U69" i="5"/>
  <c r="X69" i="5"/>
  <c r="Y69" i="5"/>
  <c r="AA69" i="5"/>
  <c r="AB69" i="5"/>
  <c r="AD69" i="5"/>
  <c r="C70" i="5"/>
  <c r="D70" i="5"/>
  <c r="F70" i="5"/>
  <c r="G70" i="5"/>
  <c r="I70" i="5"/>
  <c r="K70" i="5"/>
  <c r="M70" i="5"/>
  <c r="O70" i="5"/>
  <c r="Q70" i="5"/>
  <c r="S70" i="5"/>
  <c r="U70" i="5"/>
  <c r="W70" i="5"/>
  <c r="Y70" i="5"/>
  <c r="Z70" i="5"/>
  <c r="AB70" i="5"/>
  <c r="AC70" i="5"/>
  <c r="C14" i="6"/>
  <c r="D14" i="6"/>
  <c r="E14" i="6"/>
  <c r="F14" i="6"/>
  <c r="G14" i="6"/>
  <c r="H14" i="6"/>
  <c r="J12" i="6"/>
  <c r="J14" i="6"/>
  <c r="W67" i="9"/>
  <c r="W194" i="9"/>
  <c r="W410" i="9"/>
  <c r="W146" i="9"/>
  <c r="W418" i="9"/>
  <c r="W426" i="9"/>
  <c r="W430" i="9"/>
  <c r="W417" i="9"/>
  <c r="Y74" i="9"/>
  <c r="Y72" i="9"/>
  <c r="Y70" i="9"/>
  <c r="Y388" i="9"/>
  <c r="Y385" i="9"/>
  <c r="Y383" i="9"/>
  <c r="Y381" i="9"/>
  <c r="Y379" i="9"/>
  <c r="Y377" i="9"/>
  <c r="Y62" i="9"/>
  <c r="W110" i="9"/>
  <c r="W220" i="9"/>
  <c r="W236" i="9"/>
  <c r="W260" i="9"/>
  <c r="W264" i="9"/>
  <c r="W209" i="9"/>
  <c r="W217" i="9"/>
  <c r="W225" i="9"/>
  <c r="W241" i="9"/>
  <c r="W265" i="9"/>
  <c r="W425" i="9"/>
  <c r="W432" i="9"/>
  <c r="W436" i="9"/>
  <c r="W421" i="9"/>
  <c r="W205" i="9"/>
  <c r="W213" i="9"/>
  <c r="W221" i="9"/>
  <c r="W229" i="9"/>
  <c r="W237" i="9"/>
  <c r="W253" i="9"/>
  <c r="W269" i="9"/>
  <c r="W141" i="9"/>
  <c r="W145" i="9"/>
  <c r="W75" i="9"/>
  <c r="W90" i="9"/>
  <c r="W101" i="9"/>
  <c r="W106" i="9"/>
  <c r="W117" i="9"/>
  <c r="W125" i="9"/>
  <c r="W157" i="9"/>
  <c r="W169" i="9"/>
  <c r="W198" i="9"/>
  <c r="W202" i="9"/>
  <c r="W206" i="9"/>
  <c r="W210" i="9"/>
  <c r="W234" i="9"/>
  <c r="W242" i="9"/>
  <c r="W258" i="9"/>
  <c r="W262" i="9"/>
  <c r="W412" i="9"/>
  <c r="W437" i="9"/>
  <c r="W34" i="9"/>
  <c r="W51" i="9"/>
  <c r="W102" i="9"/>
  <c r="W200" i="9"/>
  <c r="W208" i="9"/>
  <c r="W216" i="9"/>
  <c r="W232" i="9"/>
  <c r="W240" i="9"/>
  <c r="W248" i="9"/>
  <c r="W268" i="9"/>
  <c r="W28" i="9"/>
  <c r="W83" i="9"/>
  <c r="W112" i="9"/>
  <c r="W158" i="9"/>
  <c r="W162" i="9"/>
  <c r="W166" i="9"/>
  <c r="W223" i="9"/>
  <c r="W255" i="9"/>
  <c r="W438" i="9"/>
  <c r="W153" i="9"/>
  <c r="W149" i="9"/>
  <c r="W26" i="9"/>
  <c r="W20" i="1"/>
  <c r="W60" i="1"/>
  <c r="W102" i="1"/>
  <c r="W186" i="1"/>
  <c r="W218" i="1"/>
  <c r="W25" i="1"/>
  <c r="W65" i="1"/>
  <c r="W104" i="1"/>
  <c r="W144" i="1"/>
  <c r="W180" i="1"/>
  <c r="W188" i="1"/>
  <c r="W212" i="1"/>
  <c r="W252" i="1"/>
  <c r="W22" i="1"/>
  <c r="W34" i="1"/>
  <c r="W58" i="9"/>
  <c r="Y244" i="9"/>
  <c r="Y254" i="9"/>
  <c r="Y281" i="9"/>
  <c r="E5" i="6"/>
  <c r="AC13" i="5"/>
  <c r="J5" i="6" s="1"/>
  <c r="W242" i="1"/>
  <c r="W240" i="1"/>
  <c r="D19" i="5"/>
  <c r="C8" i="6" s="1"/>
  <c r="W185" i="1"/>
  <c r="W181" i="1"/>
  <c r="W64" i="1"/>
  <c r="W66" i="1"/>
  <c r="W62" i="1"/>
  <c r="O21" i="5"/>
  <c r="F9" i="6" s="1"/>
  <c r="W214" i="1"/>
  <c r="W213" i="1"/>
  <c r="W216" i="1"/>
  <c r="W210" i="1"/>
  <c r="W143" i="1"/>
  <c r="W145" i="1"/>
  <c r="W105" i="1"/>
  <c r="W31" i="1"/>
  <c r="W26" i="1"/>
  <c r="Z52" i="5"/>
  <c r="I6" i="7" s="1"/>
  <c r="Z58" i="5"/>
  <c r="I9" i="7" s="1"/>
  <c r="W50" i="5"/>
  <c r="H5" i="7" s="1"/>
  <c r="O65" i="5"/>
  <c r="F12" i="7" s="1"/>
  <c r="O54" i="5"/>
  <c r="F7" i="7" s="1"/>
  <c r="K56" i="5"/>
  <c r="E8" i="7" s="1"/>
  <c r="AC65" i="5"/>
  <c r="J12" i="7" s="1"/>
  <c r="Y150" i="9"/>
  <c r="Y177" i="9"/>
  <c r="Y328" i="9"/>
  <c r="Y444" i="9"/>
  <c r="Y43" i="9"/>
  <c r="W40" i="9"/>
  <c r="W72" i="9"/>
  <c r="Y145" i="9"/>
  <c r="Y146" i="9"/>
  <c r="Y153" i="9"/>
  <c r="W74" i="9"/>
  <c r="W30" i="9"/>
  <c r="W69" i="9"/>
  <c r="W70" i="9"/>
  <c r="Y66" i="9"/>
  <c r="Y78" i="9"/>
  <c r="W66" i="9"/>
  <c r="Y24" i="9"/>
  <c r="Y30" i="9"/>
  <c r="Y34" i="9"/>
  <c r="Y38" i="9"/>
  <c r="Y54" i="9"/>
  <c r="Y58" i="9"/>
  <c r="W62" i="9"/>
  <c r="W79" i="9"/>
  <c r="W22" i="9"/>
  <c r="W78" i="9"/>
  <c r="W38" i="9"/>
  <c r="W82" i="9"/>
  <c r="Y92" i="9"/>
  <c r="Y149" i="9"/>
  <c r="Y157" i="9"/>
  <c r="Y418" i="9"/>
  <c r="W54" i="9"/>
  <c r="Y445" i="9"/>
  <c r="W52" i="9"/>
  <c r="Y421" i="9"/>
  <c r="Y318" i="9"/>
  <c r="W60" i="5"/>
  <c r="H10" i="7" s="1"/>
  <c r="K60" i="5"/>
  <c r="E10" i="7" s="1"/>
  <c r="W192" i="9"/>
  <c r="Y192" i="9"/>
  <c r="W188" i="9"/>
  <c r="W193" i="9"/>
  <c r="W184" i="9"/>
  <c r="W182" i="9"/>
  <c r="Y188" i="9"/>
  <c r="Y186" i="9"/>
  <c r="Y190" i="9"/>
  <c r="W180" i="9"/>
  <c r="W186" i="9"/>
  <c r="Y182" i="9"/>
  <c r="W190" i="9"/>
  <c r="W80" i="9"/>
  <c r="Y424" i="9"/>
  <c r="Y246" i="9"/>
  <c r="W91" i="9"/>
  <c r="W45" i="9"/>
  <c r="W428" i="9"/>
  <c r="W105" i="9"/>
  <c r="Y109" i="9"/>
  <c r="W76" i="9"/>
  <c r="Y53" i="9"/>
  <c r="W123" i="9"/>
  <c r="W424" i="9"/>
  <c r="W420" i="9"/>
  <c r="Y199" i="9"/>
  <c r="Y25" i="9"/>
  <c r="Y41" i="9"/>
  <c r="Y250" i="9"/>
  <c r="W250" i="9"/>
  <c r="W195" i="9"/>
  <c r="W220" i="1"/>
  <c r="W63" i="5"/>
  <c r="H11" i="7" s="1"/>
  <c r="S34" i="5"/>
  <c r="G15" i="6" s="1"/>
  <c r="K36" i="5"/>
  <c r="E16" i="6" s="1"/>
  <c r="S65" i="5"/>
  <c r="G12" i="7" s="1"/>
  <c r="W34" i="5"/>
  <c r="H15" i="6" s="1"/>
  <c r="O30" i="5"/>
  <c r="F13" i="6" s="1"/>
  <c r="G13" i="5"/>
  <c r="D5" i="6" s="1"/>
  <c r="W19" i="5"/>
  <c r="H8" i="6" s="1"/>
  <c r="D50" i="5"/>
  <c r="C5" i="7" s="1"/>
  <c r="D21" i="5"/>
  <c r="C9" i="6" s="1"/>
  <c r="D52" i="5"/>
  <c r="C6" i="7" s="1"/>
  <c r="O19" i="5"/>
  <c r="F8" i="6" s="1"/>
  <c r="S19" i="5"/>
  <c r="G8" i="6" s="1"/>
  <c r="Y410" i="9"/>
  <c r="Y274" i="9"/>
  <c r="Y97" i="9"/>
  <c r="Y142" i="9"/>
  <c r="W70" i="1"/>
  <c r="W73" i="1"/>
  <c r="W149" i="1"/>
  <c r="Y409" i="9"/>
  <c r="Y276" i="9"/>
  <c r="Y422" i="9"/>
  <c r="Y172" i="9"/>
  <c r="Y179" i="9"/>
  <c r="Y180" i="9"/>
  <c r="Y326" i="9"/>
  <c r="Y175" i="9"/>
  <c r="Y181" i="9"/>
  <c r="Y330" i="9"/>
  <c r="Y323" i="9"/>
  <c r="Y243" i="9"/>
  <c r="Y154" i="9"/>
  <c r="G34" i="5"/>
  <c r="D15" i="6" s="1"/>
  <c r="W203" i="9" l="1"/>
  <c r="D25" i="5"/>
  <c r="C11" i="6" s="1"/>
  <c r="S50" i="5"/>
  <c r="G5" i="7" s="1"/>
  <c r="M53" i="5"/>
  <c r="F53" i="5"/>
  <c r="D67" i="5"/>
  <c r="C13" i="7" s="1"/>
  <c r="O25" i="5"/>
  <c r="F11" i="6" s="1"/>
  <c r="Y414" i="9"/>
  <c r="W215" i="9"/>
  <c r="Y235" i="9"/>
  <c r="W116" i="9"/>
  <c r="W39" i="9"/>
  <c r="Y63" i="9"/>
  <c r="Y416" i="9"/>
  <c r="W434" i="9"/>
  <c r="W247" i="9"/>
  <c r="W104" i="9"/>
  <c r="W197" i="9"/>
  <c r="W144" i="9"/>
  <c r="Y189" i="9"/>
  <c r="W219" i="9"/>
  <c r="W168" i="9"/>
  <c r="W227" i="9"/>
  <c r="W185" i="9"/>
  <c r="W271" i="9"/>
  <c r="W124" i="9"/>
  <c r="W108" i="9"/>
  <c r="Y430" i="9"/>
  <c r="W35" i="9"/>
  <c r="Y42" i="9"/>
  <c r="W263" i="9"/>
  <c r="W239" i="9"/>
  <c r="W100" i="9"/>
  <c r="Y211" i="9"/>
  <c r="AC69" i="5"/>
  <c r="J14" i="7" s="1"/>
  <c r="G54" i="5"/>
  <c r="D7" i="7" s="1"/>
  <c r="W56" i="9"/>
  <c r="Y32" i="9"/>
  <c r="G69" i="5"/>
  <c r="D14" i="7" s="1"/>
  <c r="W36" i="9"/>
  <c r="W130" i="9"/>
  <c r="W143" i="9"/>
  <c r="O58" i="5"/>
  <c r="F9" i="7" s="1"/>
  <c r="K65" i="5"/>
  <c r="E12" i="7" s="1"/>
  <c r="W20" i="9"/>
  <c r="W111" i="9"/>
  <c r="Y245" i="9"/>
  <c r="Y49" i="9"/>
  <c r="D63" i="5"/>
  <c r="C11" i="7" s="1"/>
  <c r="O15" i="5"/>
  <c r="F6" i="6" s="1"/>
  <c r="W48" i="5"/>
  <c r="H4" i="7" s="1"/>
  <c r="G52" i="5"/>
  <c r="D6" i="7" s="1"/>
  <c r="W64" i="9"/>
  <c r="W151" i="9"/>
  <c r="U53" i="5"/>
  <c r="Z63" i="5"/>
  <c r="I11" i="7" s="1"/>
  <c r="Y296" i="9"/>
  <c r="W160" i="9"/>
  <c r="Y159" i="9"/>
  <c r="W164" i="9"/>
  <c r="O13" i="5"/>
  <c r="F5" i="6" s="1"/>
  <c r="K27" i="5"/>
  <c r="E12" i="6" s="1"/>
  <c r="Y201" i="9"/>
  <c r="Y85" i="9"/>
  <c r="G50" i="5"/>
  <c r="D5" i="7" s="1"/>
  <c r="W267" i="9"/>
  <c r="Y183" i="9"/>
  <c r="Y191" i="9"/>
  <c r="Y55" i="9"/>
  <c r="Y81" i="9"/>
  <c r="W31" i="9"/>
  <c r="AC56" i="5"/>
  <c r="J8" i="7" s="1"/>
  <c r="W252" i="9"/>
  <c r="I53" i="5"/>
  <c r="Y419" i="9"/>
  <c r="K67" i="5"/>
  <c r="E13" i="7" s="1"/>
  <c r="O38" i="5"/>
  <c r="F17" i="6" s="1"/>
  <c r="G56" i="5"/>
  <c r="D8" i="7" s="1"/>
  <c r="O63" i="5"/>
  <c r="F11" i="7" s="1"/>
  <c r="W207" i="9"/>
  <c r="W126" i="9"/>
  <c r="F55" i="5"/>
  <c r="AB53" i="5"/>
  <c r="W89" i="9"/>
  <c r="W163" i="9"/>
  <c r="AC67" i="5"/>
  <c r="J13" i="7" s="1"/>
  <c r="Y23" i="9"/>
  <c r="W107" i="9"/>
  <c r="W218" i="9"/>
  <c r="D54" i="5"/>
  <c r="C7" i="7" s="1"/>
  <c r="S52" i="5"/>
  <c r="G6" i="7" s="1"/>
  <c r="S11" i="5"/>
  <c r="G4" i="6" s="1"/>
  <c r="D48" i="5"/>
  <c r="C4" i="7" s="1"/>
  <c r="W156" i="9"/>
  <c r="W148" i="9"/>
  <c r="D60" i="5"/>
  <c r="C10" i="7" s="1"/>
  <c r="W71" i="9"/>
  <c r="O69" i="5"/>
  <c r="F14" i="7" s="1"/>
  <c r="AC63" i="5"/>
  <c r="J11" i="7" s="1"/>
  <c r="W17" i="5"/>
  <c r="H7" i="6" s="1"/>
  <c r="W170" i="9"/>
  <c r="W115" i="9"/>
  <c r="W238" i="9"/>
  <c r="Z17" i="5"/>
  <c r="I7" i="6" s="1"/>
  <c r="W58" i="5"/>
  <c r="H9" i="7" s="1"/>
  <c r="Y53" i="5"/>
  <c r="K11" i="5"/>
  <c r="E4" i="6" s="1"/>
  <c r="W103" i="9"/>
  <c r="Y196" i="9"/>
  <c r="Y204" i="9"/>
  <c r="Y152" i="9"/>
  <c r="W67" i="1"/>
  <c r="S60" i="5"/>
  <c r="G10" i="7" s="1"/>
  <c r="G60" i="5"/>
  <c r="D10" i="7" s="1"/>
  <c r="O17" i="5"/>
  <c r="F7" i="6" s="1"/>
  <c r="W69" i="5"/>
  <c r="H14" i="7" s="1"/>
  <c r="AC54" i="5"/>
  <c r="J7" i="7" s="1"/>
  <c r="G25" i="5"/>
  <c r="D11" i="6" s="1"/>
  <c r="W65" i="5"/>
  <c r="H12" i="7" s="1"/>
  <c r="AC11" i="5"/>
  <c r="J4" i="6" s="1"/>
  <c r="W52" i="5"/>
  <c r="H6" i="7" s="1"/>
  <c r="D11" i="5"/>
  <c r="C4" i="6" s="1"/>
  <c r="G15" i="5"/>
  <c r="D6" i="6" s="1"/>
  <c r="G17" i="5"/>
  <c r="D7" i="6" s="1"/>
  <c r="Z38" i="5"/>
  <c r="I17" i="6" s="1"/>
  <c r="Z19" i="5"/>
  <c r="I8" i="6" s="1"/>
  <c r="G11" i="5"/>
  <c r="D4" i="6" s="1"/>
  <c r="AC50" i="5"/>
  <c r="J5" i="7" s="1"/>
  <c r="Z11" i="5"/>
  <c r="I4" i="6" s="1"/>
  <c r="O52" i="5"/>
  <c r="F6" i="7" s="1"/>
  <c r="O48" i="5"/>
  <c r="F4" i="7" s="1"/>
  <c r="U55" i="5"/>
  <c r="Y47" i="9"/>
  <c r="W47" i="9"/>
  <c r="Y50" i="9"/>
  <c r="W50" i="9"/>
  <c r="W65" i="9"/>
  <c r="Y65" i="9"/>
  <c r="Y118" i="9"/>
  <c r="W118" i="9"/>
  <c r="Y122" i="9"/>
  <c r="W122" i="9"/>
  <c r="Y131" i="9"/>
  <c r="W131" i="9"/>
  <c r="Y147" i="9"/>
  <c r="W147" i="9"/>
  <c r="Y165" i="9"/>
  <c r="W165" i="9"/>
  <c r="Y167" i="9"/>
  <c r="W167" i="9"/>
  <c r="Y212" i="9"/>
  <c r="W212" i="9"/>
  <c r="Y214" i="9"/>
  <c r="W214" i="9"/>
  <c r="Y222" i="9"/>
  <c r="W222" i="9"/>
  <c r="Y224" i="9"/>
  <c r="W224" i="9"/>
  <c r="Y228" i="9"/>
  <c r="W228" i="9"/>
  <c r="Y230" i="9"/>
  <c r="W230" i="9"/>
  <c r="Y256" i="9"/>
  <c r="W256" i="9"/>
  <c r="Y259" i="9"/>
  <c r="W259" i="9"/>
  <c r="Y261" i="9"/>
  <c r="W261" i="9"/>
  <c r="Y408" i="9"/>
  <c r="W409" i="9"/>
  <c r="Y413" i="9"/>
  <c r="W413" i="9"/>
  <c r="Y415" i="9"/>
  <c r="W415" i="9"/>
  <c r="Y423" i="9"/>
  <c r="W423" i="9"/>
  <c r="Y433" i="9"/>
  <c r="W433" i="9"/>
  <c r="Y443" i="9"/>
  <c r="Y440" i="9"/>
  <c r="Y187" i="9"/>
  <c r="Y411" i="9"/>
  <c r="W61" i="9"/>
  <c r="Y435" i="9"/>
  <c r="W140" i="9"/>
  <c r="W270" i="9"/>
  <c r="Y37" i="9"/>
  <c r="Y77" i="9"/>
  <c r="W59" i="9"/>
  <c r="Y155" i="9"/>
  <c r="W27" i="9"/>
  <c r="Y161" i="9"/>
  <c r="W128" i="9"/>
  <c r="W226" i="9"/>
  <c r="W427" i="9"/>
  <c r="Y120" i="9"/>
  <c r="Y84" i="9"/>
  <c r="W84" i="9"/>
  <c r="Y86" i="9"/>
  <c r="W86" i="9"/>
  <c r="Y88" i="9"/>
  <c r="W88" i="9"/>
  <c r="Y114" i="9"/>
  <c r="W114" i="9"/>
  <c r="Y171" i="9"/>
  <c r="W171" i="9"/>
  <c r="Y231" i="9"/>
  <c r="W231" i="9"/>
  <c r="Y233" i="9"/>
  <c r="W233" i="9"/>
  <c r="Y266" i="9"/>
  <c r="W266" i="9"/>
  <c r="Y320" i="9"/>
  <c r="Y73" i="9"/>
  <c r="Y178" i="9"/>
  <c r="Y241" i="9"/>
  <c r="Y251" i="9"/>
  <c r="Y294" i="9"/>
  <c r="Y382" i="9"/>
  <c r="AB55" i="5"/>
  <c r="K38" i="5"/>
  <c r="E17" i="6" s="1"/>
  <c r="K30" i="5"/>
  <c r="E13" i="6" s="1"/>
  <c r="D13" i="5"/>
  <c r="C5" i="6" s="1"/>
  <c r="AC58" i="5"/>
  <c r="J9" i="7" s="1"/>
  <c r="S36" i="5"/>
  <c r="G16" i="6" s="1"/>
  <c r="S25" i="5"/>
  <c r="G11" i="6" s="1"/>
  <c r="Z13" i="5"/>
  <c r="I5" i="6" s="1"/>
  <c r="Z48" i="5"/>
  <c r="I4" i="7" s="1"/>
  <c r="Y55" i="5"/>
  <c r="M55" i="5"/>
  <c r="Q53" i="5"/>
  <c r="G36" i="5"/>
  <c r="D16" i="6" s="1"/>
  <c r="S48" i="5"/>
  <c r="G4" i="7" s="1"/>
  <c r="K48" i="5"/>
  <c r="E4" i="7" s="1"/>
  <c r="O23" i="5"/>
  <c r="F10" i="6" s="1"/>
  <c r="D36" i="5"/>
  <c r="C16" i="6" s="1"/>
  <c r="S17" i="5"/>
  <c r="G7" i="6" s="1"/>
  <c r="Q55" i="5"/>
  <c r="C53" i="5"/>
  <c r="K34" i="5"/>
  <c r="E15" i="6" s="1"/>
  <c r="Y426" i="9"/>
  <c r="Y75" i="9"/>
  <c r="Y28" i="9"/>
  <c r="W33" i="9"/>
  <c r="Y69" i="9"/>
  <c r="Y99" i="9"/>
  <c r="Y253" i="9"/>
  <c r="Y293" i="9"/>
  <c r="Y141" i="9"/>
  <c r="W25" i="9"/>
  <c r="Y26" i="9"/>
  <c r="W57" i="9"/>
  <c r="W60" i="9"/>
  <c r="W24" i="1"/>
  <c r="W182" i="1"/>
  <c r="W215" i="1"/>
  <c r="W254" i="1"/>
  <c r="W46" i="9"/>
  <c r="W29" i="9"/>
  <c r="Y67" i="9"/>
  <c r="W32" i="1"/>
  <c r="S27" i="5"/>
  <c r="G12" i="6" s="1"/>
  <c r="G19" i="7"/>
  <c r="J23" i="7"/>
  <c r="O56" i="5"/>
  <c r="F8" i="7" s="1"/>
  <c r="F23" i="7" s="1"/>
  <c r="Z56" i="5"/>
  <c r="I8" i="7" s="1"/>
  <c r="I28" i="7" s="1"/>
  <c r="E19" i="7"/>
  <c r="J27" i="7"/>
  <c r="G26" i="6"/>
  <c r="G28" i="6"/>
  <c r="G27" i="6"/>
  <c r="G25" i="6"/>
  <c r="G23" i="6"/>
  <c r="G29" i="6"/>
  <c r="G20" i="6"/>
  <c r="G22" i="6"/>
  <c r="G24" i="6"/>
  <c r="G21" i="6"/>
  <c r="E22" i="7"/>
  <c r="J20" i="7"/>
  <c r="G20" i="7"/>
  <c r="F20" i="7"/>
  <c r="C21" i="7"/>
  <c r="C20" i="7"/>
  <c r="C24" i="7"/>
  <c r="C23" i="7"/>
  <c r="C28" i="7"/>
  <c r="C22" i="7"/>
  <c r="C25" i="7"/>
  <c r="C27" i="7"/>
  <c r="C19" i="7"/>
  <c r="C26" i="7"/>
  <c r="G23" i="7"/>
  <c r="G26" i="7"/>
  <c r="G22" i="7"/>
  <c r="G24" i="7"/>
  <c r="G21" i="7"/>
  <c r="G27" i="7"/>
  <c r="G25" i="7"/>
  <c r="G28" i="7"/>
  <c r="E20" i="7"/>
  <c r="E26" i="7"/>
  <c r="E21" i="7"/>
  <c r="E25" i="7"/>
  <c r="E24" i="7"/>
  <c r="E27" i="7"/>
  <c r="E28" i="7"/>
  <c r="J29" i="6"/>
  <c r="J21" i="6"/>
  <c r="J23" i="6"/>
  <c r="J26" i="6"/>
  <c r="J24" i="6"/>
  <c r="J25" i="6"/>
  <c r="J22" i="6"/>
  <c r="J28" i="6"/>
  <c r="J27" i="6"/>
  <c r="J20" i="6"/>
  <c r="E25" i="6"/>
  <c r="E29" i="6"/>
  <c r="E23" i="6"/>
  <c r="E27" i="6"/>
  <c r="E20" i="6"/>
  <c r="E28" i="6"/>
  <c r="E26" i="6"/>
  <c r="E21" i="6"/>
  <c r="E24" i="6"/>
  <c r="J22" i="7"/>
  <c r="J24" i="7"/>
  <c r="J26" i="7"/>
  <c r="J28" i="7"/>
  <c r="J19" i="7"/>
  <c r="J25" i="7"/>
  <c r="C20" i="6"/>
  <c r="H27" i="6"/>
  <c r="H28" i="6"/>
  <c r="H24" i="6"/>
  <c r="H23" i="6"/>
  <c r="H21" i="6"/>
  <c r="H26" i="6"/>
  <c r="H20" i="6"/>
  <c r="H25" i="6"/>
  <c r="H22" i="6"/>
  <c r="H29" i="6"/>
  <c r="C29" i="6"/>
  <c r="C23" i="6"/>
  <c r="E22" i="6"/>
  <c r="C25" i="6"/>
  <c r="C26" i="6"/>
  <c r="C22" i="6"/>
  <c r="C28" i="6"/>
  <c r="C24" i="6"/>
  <c r="C27" i="6"/>
  <c r="F28" i="7"/>
  <c r="F19" i="7"/>
  <c r="F26" i="7"/>
  <c r="F25" i="7"/>
  <c r="I21" i="7"/>
  <c r="G38" i="5"/>
  <c r="D17" i="6" s="1"/>
  <c r="D26" i="6" s="1"/>
  <c r="E23" i="7"/>
  <c r="J21" i="7"/>
  <c r="C21" i="6"/>
  <c r="I55" i="5"/>
  <c r="C55" i="5"/>
  <c r="O11" i="5"/>
  <c r="F4" i="6" s="1"/>
  <c r="Z30" i="5"/>
  <c r="I13" i="6" s="1"/>
  <c r="I20" i="6" s="1"/>
  <c r="W54" i="5"/>
  <c r="H7" i="7" s="1"/>
  <c r="H26" i="7" s="1"/>
  <c r="G63" i="5"/>
  <c r="D11" i="7" s="1"/>
  <c r="G48" i="5"/>
  <c r="D4" i="7" s="1"/>
  <c r="Y272" i="9"/>
  <c r="Y292" i="9"/>
  <c r="Y297" i="9"/>
  <c r="Y322" i="9"/>
  <c r="Y420" i="9"/>
  <c r="W38" i="1"/>
  <c r="W40" i="1"/>
  <c r="W41" i="1"/>
  <c r="W42" i="1"/>
  <c r="W113" i="1"/>
  <c r="W100" i="1"/>
  <c r="W106" i="1"/>
  <c r="W219" i="1"/>
  <c r="W221" i="1"/>
  <c r="W244" i="1"/>
  <c r="W246" i="1"/>
  <c r="W250" i="1"/>
  <c r="W253" i="1"/>
  <c r="Y277" i="9"/>
  <c r="Y324" i="9"/>
  <c r="Y249" i="9"/>
  <c r="Y290" i="9"/>
  <c r="W21" i="9"/>
  <c r="Y242" i="9"/>
  <c r="Y378" i="9"/>
  <c r="Y386" i="9"/>
  <c r="Y412" i="9"/>
  <c r="Y407" i="9"/>
  <c r="Y428" i="9"/>
  <c r="W63" i="1"/>
  <c r="W110" i="1"/>
  <c r="W114" i="1"/>
  <c r="W150" i="1"/>
  <c r="W146" i="1"/>
  <c r="W211" i="1"/>
  <c r="W243" i="1"/>
  <c r="I25" i="7" l="1"/>
  <c r="I19" i="7"/>
  <c r="I24" i="7"/>
  <c r="I22" i="7"/>
  <c r="I26" i="7"/>
  <c r="I27" i="7"/>
  <c r="I23" i="7"/>
  <c r="I20" i="7"/>
  <c r="F24" i="7"/>
  <c r="F21" i="7"/>
  <c r="F22" i="7"/>
  <c r="F27" i="7"/>
  <c r="D20" i="7"/>
  <c r="D23" i="7"/>
  <c r="D24" i="7"/>
  <c r="D28" i="7"/>
  <c r="D21" i="7"/>
  <c r="D22" i="7"/>
  <c r="D26" i="7"/>
  <c r="D19" i="7"/>
  <c r="D27" i="7"/>
  <c r="D25" i="7"/>
  <c r="F24" i="6"/>
  <c r="F28" i="6"/>
  <c r="F27" i="6"/>
  <c r="F23" i="6"/>
  <c r="F21" i="6"/>
  <c r="F25" i="6"/>
  <c r="F20" i="6"/>
  <c r="F29" i="6"/>
  <c r="F22" i="6"/>
  <c r="F26" i="6"/>
  <c r="I29" i="6"/>
  <c r="I23" i="6"/>
  <c r="I22" i="6"/>
  <c r="I25" i="6"/>
  <c r="I28" i="6"/>
  <c r="D27" i="6"/>
  <c r="D22" i="6"/>
  <c r="K22" i="6" s="1"/>
  <c r="D23" i="6"/>
  <c r="K23" i="6" s="1"/>
  <c r="D25" i="6"/>
  <c r="D21" i="6"/>
  <c r="K26" i="7"/>
  <c r="H22" i="7"/>
  <c r="H27" i="7"/>
  <c r="H24" i="7"/>
  <c r="H25" i="7"/>
  <c r="H28" i="7"/>
  <c r="I27" i="6"/>
  <c r="I21" i="6"/>
  <c r="I24" i="6"/>
  <c r="I26" i="6"/>
  <c r="D29" i="6"/>
  <c r="D24" i="6"/>
  <c r="D20" i="6"/>
  <c r="D28" i="6"/>
  <c r="H19" i="7"/>
  <c r="H23" i="7"/>
  <c r="H21" i="7"/>
  <c r="H20" i="7"/>
  <c r="K26" i="6" l="1"/>
  <c r="K24" i="6"/>
  <c r="K23" i="7"/>
  <c r="K20" i="6"/>
  <c r="K29" i="6"/>
  <c r="K25" i="7"/>
  <c r="K20" i="7"/>
  <c r="K24" i="7"/>
  <c r="K22" i="7"/>
  <c r="K25" i="6"/>
  <c r="K28" i="7"/>
  <c r="K21" i="7"/>
  <c r="K19" i="7"/>
  <c r="K28" i="6"/>
  <c r="K27" i="7"/>
  <c r="K21" i="6"/>
  <c r="K27" i="6"/>
  <c r="L20" i="7" l="1"/>
  <c r="A20" i="7" s="1"/>
  <c r="L24" i="7"/>
  <c r="A24" i="7" s="1"/>
  <c r="L28" i="7"/>
  <c r="A28" i="7" s="1"/>
  <c r="L27" i="7"/>
  <c r="A27" i="7" s="1"/>
  <c r="L24" i="6"/>
  <c r="A24" i="6" s="1"/>
  <c r="L21" i="6"/>
  <c r="A21" i="6" s="1"/>
  <c r="L26" i="6"/>
  <c r="A26" i="6" s="1"/>
  <c r="L20" i="6"/>
  <c r="L27" i="6"/>
  <c r="A27" i="6" s="1"/>
  <c r="L21" i="7"/>
  <c r="A21" i="7" s="1"/>
  <c r="L23" i="6"/>
  <c r="A23" i="6" s="1"/>
  <c r="L26" i="7"/>
  <c r="A26" i="7" s="1"/>
  <c r="L25" i="7"/>
  <c r="A25" i="7" s="1"/>
  <c r="L23" i="7"/>
  <c r="A23" i="7" s="1"/>
  <c r="L19" i="7"/>
  <c r="A19" i="7" s="1"/>
  <c r="L22" i="7"/>
  <c r="A22" i="7" s="1"/>
  <c r="L29" i="6"/>
  <c r="A29" i="6" s="1"/>
  <c r="L22" i="6"/>
  <c r="A22" i="6" s="1"/>
  <c r="L25" i="6"/>
  <c r="A25" i="6" s="1"/>
  <c r="L28" i="6"/>
  <c r="A28" i="6" s="1"/>
  <c r="M75" i="5"/>
  <c r="J76" i="5" l="1"/>
  <c r="Q76" i="5"/>
  <c r="Q75" i="5"/>
  <c r="Q74" i="5"/>
  <c r="I75" i="5"/>
  <c r="U77" i="5"/>
  <c r="U76" i="5"/>
  <c r="V77" i="5"/>
  <c r="V76" i="5"/>
  <c r="A20" i="6"/>
  <c r="U75" i="5"/>
  <c r="U74" i="5"/>
  <c r="J74" i="5"/>
  <c r="J75" i="5"/>
  <c r="V75" i="5"/>
  <c r="V74" i="5"/>
  <c r="M74" i="5"/>
  <c r="I74" i="5"/>
  <c r="N77" i="5"/>
  <c r="M76" i="5"/>
  <c r="M77" i="5"/>
  <c r="N76" i="5"/>
  <c r="R77" i="5"/>
  <c r="I76" i="5"/>
  <c r="R76" i="5"/>
  <c r="J77" i="5"/>
  <c r="Q77" i="5"/>
  <c r="I77" i="5"/>
  <c r="R75" i="5"/>
  <c r="N75" i="5"/>
  <c r="R74" i="5"/>
  <c r="N74" i="5"/>
  <c r="Q82" i="5" l="1"/>
</calcChain>
</file>

<file path=xl/sharedStrings.xml><?xml version="1.0" encoding="utf-8"?>
<sst xmlns="http://schemas.openxmlformats.org/spreadsheetml/2006/main" count="10900" uniqueCount="1284">
  <si>
    <t>ﾅﾝﾊﾞｰ</t>
  </si>
  <si>
    <t>xxxxxxxxxxxxxxxxxxxxxxxxxxxxxxxxxxxxxxxxxxxxxxxxxxxxxxxxxxxxxxxxxxxxxxxxxxxxxxxxxxxxxxxxxxxxxxxxxxxxxxxxxxxxxxxxxxxxxxxxxxxxxxxxxxxxxxxxxxxxxxxxx</t>
  </si>
  <si>
    <t>例</t>
  </si>
  <si>
    <t>性別</t>
  </si>
  <si>
    <t>男</t>
  </si>
  <si>
    <t>女</t>
  </si>
  <si>
    <t>種目No</t>
  </si>
  <si>
    <t>種  目</t>
  </si>
  <si>
    <t>100m</t>
  </si>
  <si>
    <t>４００ｍＲ</t>
  </si>
  <si>
    <t>８００ｍ</t>
  </si>
  <si>
    <t>走高跳</t>
  </si>
  <si>
    <t>共通１００ｍ</t>
  </si>
  <si>
    <t>１､２年１００ｍ</t>
  </si>
  <si>
    <t>共通２００ｍ</t>
  </si>
  <si>
    <t>共通４００ｍ</t>
  </si>
  <si>
    <t>共通８００ｍ</t>
  </si>
  <si>
    <t>共通１５００ｍ</t>
  </si>
  <si>
    <t>共通３０００ｍ</t>
  </si>
  <si>
    <t>共通１１０ｍＨ</t>
  </si>
  <si>
    <t>共通走高跳</t>
  </si>
  <si>
    <t>共通走幅跳</t>
  </si>
  <si>
    <t>１､２年走幅跳</t>
  </si>
  <si>
    <t>共通砲丸投(5.0)</t>
  </si>
  <si>
    <t>共通４００ｍＲ①</t>
  </si>
  <si>
    <t>共通１００ｍＨ</t>
  </si>
  <si>
    <t>共通砲丸投(2.7)</t>
  </si>
  <si>
    <t xml:space="preserve"> 記  録</t>
  </si>
  <si>
    <t xml:space="preserve"> 分</t>
  </si>
  <si>
    <t>.</t>
  </si>
  <si>
    <t>秒</t>
  </si>
  <si>
    <t>(</t>
  </si>
  <si>
    <t>松　陽</t>
  </si>
  <si>
    <t>丸内</t>
  </si>
  <si>
    <t>芦　城</t>
  </si>
  <si>
    <t>南　部</t>
  </si>
  <si>
    <t>板　津</t>
  </si>
  <si>
    <t>松　東</t>
  </si>
  <si>
    <t>安　宅</t>
  </si>
  <si>
    <t>丸　内</t>
  </si>
  <si>
    <t>風 速</t>
  </si>
  <si>
    <t>)</t>
  </si>
  <si>
    <t>氏  名</t>
  </si>
  <si>
    <t>辻本　善紀</t>
  </si>
  <si>
    <t xml:space="preserve">学   校 </t>
  </si>
  <si>
    <t>中　海</t>
  </si>
  <si>
    <t>御　幸</t>
  </si>
  <si>
    <t>学年</t>
  </si>
  <si>
    <t>ふりがな</t>
  </si>
  <si>
    <t>小松市中学校陸上</t>
  </si>
  <si>
    <t>組</t>
  </si>
  <si>
    <t>末広</t>
  </si>
  <si>
    <t>ｺｰｽ</t>
  </si>
  <si>
    <t>小松市中学校登録ナンバー</t>
  </si>
  <si>
    <t>登録ナンバーは、中学校入学時より卒業時まで同じナンバーとする</t>
  </si>
  <si>
    <t>このナンバーは、総体、新人、小松市記録会においてのゼッケンナンバーとする。</t>
  </si>
  <si>
    <t>\C</t>
  </si>
  <si>
    <t>{goto}a3~/rva3..q12~</t>
  </si>
  <si>
    <t>{end}{down}</t>
  </si>
  <si>
    <t>{down}</t>
  </si>
  <si>
    <t>~</t>
  </si>
  <si>
    <t>順位</t>
  </si>
  <si>
    <t xml:space="preserve">学校 </t>
  </si>
  <si>
    <t>国　府</t>
  </si>
  <si>
    <t>芦城</t>
  </si>
  <si>
    <t>松陽</t>
  </si>
  <si>
    <t>御幸</t>
  </si>
  <si>
    <t>南部</t>
  </si>
  <si>
    <t>板津</t>
  </si>
  <si>
    <t>中海</t>
  </si>
  <si>
    <t>松東</t>
  </si>
  <si>
    <t>国府</t>
  </si>
  <si>
    <t>安宅</t>
  </si>
  <si>
    <t>１，２走の名前が２文字の人なら”６”，３文字の人が一人いたら”７”というふうに”Ｕ１８５から数値を入力。同様に３，４走は、Ｖ１８５に数値を入力する。</t>
  </si>
  <si>
    <t>気象条件</t>
  </si>
  <si>
    <t>９時</t>
  </si>
  <si>
    <t>１０時</t>
  </si>
  <si>
    <t>１１時</t>
  </si>
  <si>
    <t>１２時</t>
  </si>
  <si>
    <t>１３時</t>
  </si>
  <si>
    <t>１４時</t>
  </si>
  <si>
    <t>１５時</t>
  </si>
  <si>
    <t>１６時</t>
  </si>
  <si>
    <t>１７時</t>
  </si>
  <si>
    <t>１８時</t>
  </si>
  <si>
    <t>気温</t>
  </si>
  <si>
    <t>湿度</t>
  </si>
  <si>
    <t>風速</t>
  </si>
  <si>
    <t>風向</t>
  </si>
  <si>
    <t>天候</t>
  </si>
  <si>
    <t>ｸﾞﾗﾝﾄﾞ状況</t>
  </si>
  <si>
    <t>気圧</t>
  </si>
  <si>
    <t>小松市</t>
  </si>
  <si>
    <t>陸上競技大会記録用紙</t>
  </si>
  <si>
    <t>△県中新　●市中新　○大会新　□大会タイ　◎県新</t>
  </si>
  <si>
    <t>男子</t>
  </si>
  <si>
    <t>種　　　目</t>
  </si>
  <si>
    <t>１００ｍ</t>
  </si>
  <si>
    <t>２００ｍ</t>
  </si>
  <si>
    <t>４００ｍ</t>
  </si>
  <si>
    <t>１５００ｍ</t>
  </si>
  <si>
    <t>３０００ｍ</t>
  </si>
  <si>
    <t>低１００ｍ</t>
  </si>
  <si>
    <t>１１０ｍＨ</t>
  </si>
  <si>
    <t>４×1００ｍＲ</t>
  </si>
  <si>
    <t>走　高　跳</t>
  </si>
  <si>
    <t>棒　高　跳</t>
  </si>
  <si>
    <t>走　幅　跳</t>
  </si>
  <si>
    <t>砲　丸　投</t>
  </si>
  <si>
    <t>低走幅跳</t>
  </si>
  <si>
    <t>女子</t>
  </si>
  <si>
    <t>１００ｍＨ</t>
  </si>
  <si>
    <t>４×１００ｍＲ</t>
  </si>
  <si>
    <t>氏　　名</t>
  </si>
  <si>
    <t>　　記　　　録</t>
  </si>
  <si>
    <t>所　属</t>
  </si>
  <si>
    <t>学校対抗得点表</t>
  </si>
  <si>
    <t>男子の部</t>
  </si>
  <si>
    <t>女子の部</t>
  </si>
  <si>
    <t>学　校</t>
  </si>
  <si>
    <t>得　点</t>
  </si>
  <si>
    <t>時　刻</t>
  </si>
  <si>
    <t>10時</t>
  </si>
  <si>
    <t>11時</t>
  </si>
  <si>
    <t>13時</t>
  </si>
  <si>
    <t>　氏　　名</t>
  </si>
  <si>
    <t xml:space="preserve"> 気　温</t>
  </si>
  <si>
    <t>３</t>
  </si>
  <si>
    <t>℃</t>
  </si>
  <si>
    <t>湿　度</t>
  </si>
  <si>
    <t xml:space="preserve"> 風　速</t>
  </si>
  <si>
    <t>４</t>
  </si>
  <si>
    <t>ｍ</t>
  </si>
  <si>
    <t>風　向</t>
  </si>
  <si>
    <t>５</t>
  </si>
  <si>
    <t xml:space="preserve"> 天　候</t>
  </si>
  <si>
    <t>Ｇ 状 況</t>
  </si>
  <si>
    <t>不 良 可</t>
  </si>
  <si>
    <t>記録主任</t>
  </si>
  <si>
    <t>総務氏名</t>
  </si>
  <si>
    <t>審 判 長</t>
  </si>
  <si>
    <t>主催者名</t>
  </si>
  <si>
    <t>小松市中学校体育連盟</t>
  </si>
  <si>
    <t>　小松市陸上競技協会</t>
  </si>
  <si>
    <t>総合成績計算用ワークシート</t>
  </si>
  <si>
    <t>種目</t>
  </si>
  <si>
    <t>棒高跳</t>
  </si>
  <si>
    <t>走幅跳</t>
  </si>
  <si>
    <t>砲丸投</t>
  </si>
  <si>
    <t>学校名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</si>
  <si>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</si>
  <si>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</si>
  <si>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</si>
  <si>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</si>
  <si>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</si>
  <si>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</si>
  <si>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</si>
  <si>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</si>
  <si>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得点</t>
  </si>
  <si>
    <t>補正</t>
  </si>
  <si>
    <t>４×１００ｍ</t>
  </si>
  <si>
    <t>順位</t>
    <rPh sb="0" eb="2">
      <t>ジュンイ</t>
    </rPh>
    <phoneticPr fontId="17"/>
  </si>
  <si>
    <t>1</t>
    <phoneticPr fontId="17"/>
  </si>
  <si>
    <t>２</t>
    <phoneticPr fontId="17"/>
  </si>
  <si>
    <t>６</t>
    <phoneticPr fontId="17"/>
  </si>
  <si>
    <t>７</t>
    <phoneticPr fontId="17"/>
  </si>
  <si>
    <t>８</t>
    <phoneticPr fontId="17"/>
  </si>
  <si>
    <t>学校名の変換</t>
    <rPh sb="0" eb="3">
      <t>ガッコウメイ</t>
    </rPh>
    <rPh sb="4" eb="6">
      <t>ヘンカン</t>
    </rPh>
    <phoneticPr fontId="17"/>
  </si>
  <si>
    <t>２</t>
    <phoneticPr fontId="17"/>
  </si>
  <si>
    <t>３</t>
    <phoneticPr fontId="17"/>
  </si>
  <si>
    <t>６</t>
    <phoneticPr fontId="17"/>
  </si>
  <si>
    <t>７</t>
    <phoneticPr fontId="17"/>
  </si>
  <si>
    <t>８</t>
    <phoneticPr fontId="17"/>
  </si>
  <si>
    <t>良</t>
    <rPh sb="0" eb="1">
      <t>リョウ</t>
    </rPh>
    <phoneticPr fontId="17"/>
  </si>
  <si>
    <t>共通１５００ｍ</t>
    <rPh sb="0" eb="2">
      <t>キョウツウ</t>
    </rPh>
    <phoneticPr fontId="3"/>
  </si>
  <si>
    <t>共通３０００ｍＷ</t>
    <rPh sb="0" eb="2">
      <t>キョウツウ</t>
    </rPh>
    <phoneticPr fontId="3"/>
  </si>
  <si>
    <t>←学校名入力</t>
  </si>
  <si>
    <t>１､２年走幅跳</t>
    <rPh sb="4" eb="5">
      <t>ハシ</t>
    </rPh>
    <rPh sb="5" eb="7">
      <t>ハバト</t>
    </rPh>
    <phoneticPr fontId="3"/>
  </si>
  <si>
    <t>芦　城</t>
    <rPh sb="0" eb="1">
      <t>ロ</t>
    </rPh>
    <rPh sb="2" eb="3">
      <t>シロ</t>
    </rPh>
    <phoneticPr fontId="1"/>
  </si>
  <si>
    <t>奥村3安田3藤島3江指3</t>
    <rPh sb="0" eb="2">
      <t>オクムラ</t>
    </rPh>
    <rPh sb="3" eb="5">
      <t>ヤスダ</t>
    </rPh>
    <rPh sb="6" eb="8">
      <t>フジシマ</t>
    </rPh>
    <rPh sb="9" eb="11">
      <t>エザシ</t>
    </rPh>
    <phoneticPr fontId="1"/>
  </si>
  <si>
    <t>松陽</t>
    <rPh sb="0" eb="1">
      <t>マツ</t>
    </rPh>
    <rPh sb="1" eb="2">
      <t>ヨウ</t>
    </rPh>
    <phoneticPr fontId="1"/>
  </si>
  <si>
    <t>丸内</t>
    <rPh sb="0" eb="1">
      <t>マル</t>
    </rPh>
    <rPh sb="1" eb="2">
      <t>ナイ</t>
    </rPh>
    <phoneticPr fontId="1"/>
  </si>
  <si>
    <t>南　部</t>
    <rPh sb="0" eb="1">
      <t>ミナミ</t>
    </rPh>
    <rPh sb="2" eb="3">
      <t>ブ</t>
    </rPh>
    <phoneticPr fontId="1"/>
  </si>
  <si>
    <t>板津</t>
    <rPh sb="0" eb="1">
      <t>イタ</t>
    </rPh>
    <rPh sb="1" eb="2">
      <t>ツ</t>
    </rPh>
    <phoneticPr fontId="1"/>
  </si>
  <si>
    <t>松東</t>
    <rPh sb="0" eb="1">
      <t>マツ</t>
    </rPh>
    <rPh sb="1" eb="2">
      <t>ヒガシ</t>
    </rPh>
    <phoneticPr fontId="1"/>
  </si>
  <si>
    <t>仮屋薗3小林3竹田3堀口2</t>
    <rPh sb="4" eb="6">
      <t>コバヤシ</t>
    </rPh>
    <rPh sb="7" eb="9">
      <t>タケダ</t>
    </rPh>
    <rPh sb="10" eb="12">
      <t>ホリグチ</t>
    </rPh>
    <phoneticPr fontId="1"/>
  </si>
  <si>
    <t>南2清水2重吉3林3</t>
    <rPh sb="0" eb="1">
      <t>ミナミ</t>
    </rPh>
    <rPh sb="2" eb="4">
      <t>シミズ</t>
    </rPh>
    <rPh sb="5" eb="7">
      <t>シゲヨシ</t>
    </rPh>
    <rPh sb="8" eb="9">
      <t>ハヤシ</t>
    </rPh>
    <phoneticPr fontId="1"/>
  </si>
  <si>
    <t>鳥越2江端2石田2森田2</t>
    <rPh sb="0" eb="2">
      <t>トリゴエ</t>
    </rPh>
    <rPh sb="3" eb="5">
      <t>エバタ</t>
    </rPh>
    <rPh sb="6" eb="8">
      <t>イシダ</t>
    </rPh>
    <rPh sb="9" eb="11">
      <t>モリタ</t>
    </rPh>
    <phoneticPr fontId="1"/>
  </si>
  <si>
    <t>４×１００ｍ</t>
    <phoneticPr fontId="17"/>
  </si>
  <si>
    <t>共通４００ｍＲ</t>
  </si>
  <si>
    <t xml:space="preserve">野  田    </t>
  </si>
  <si>
    <t>赤土1瀬谷1林1竹内1</t>
  </si>
  <si>
    <t>小松市中学校陸上処理システム　エクセル版2015</t>
    <rPh sb="19" eb="20">
      <t>バン</t>
    </rPh>
    <phoneticPr fontId="17"/>
  </si>
  <si>
    <t>山作2本多3中地3亀丸3</t>
    <rPh sb="0" eb="1">
      <t>ヤマ</t>
    </rPh>
    <rPh sb="1" eb="2">
      <t>サク</t>
    </rPh>
    <rPh sb="3" eb="5">
      <t>ホンダ</t>
    </rPh>
    <rPh sb="6" eb="7">
      <t>ナカ</t>
    </rPh>
    <rPh sb="7" eb="8">
      <t>チ</t>
    </rPh>
    <rPh sb="9" eb="10">
      <t>カメ</t>
    </rPh>
    <rPh sb="10" eb="11">
      <t>マル</t>
    </rPh>
    <phoneticPr fontId="1"/>
  </si>
  <si>
    <t>木下貢1管野2木下裕3蔦3</t>
    <rPh sb="0" eb="2">
      <t>キノシタ</t>
    </rPh>
    <rPh sb="2" eb="3">
      <t>ミツ</t>
    </rPh>
    <rPh sb="4" eb="5">
      <t>カン</t>
    </rPh>
    <rPh sb="5" eb="6">
      <t>ノ</t>
    </rPh>
    <rPh sb="7" eb="9">
      <t>キノシタ</t>
    </rPh>
    <rPh sb="9" eb="10">
      <t>ユウ</t>
    </rPh>
    <rPh sb="11" eb="12">
      <t>ツタ</t>
    </rPh>
    <phoneticPr fontId="1"/>
  </si>
  <si>
    <t>東3加藤3西3村山3</t>
    <rPh sb="2" eb="4">
      <t>カトウ</t>
    </rPh>
    <rPh sb="5" eb="6">
      <t>ニシ</t>
    </rPh>
    <rPh sb="7" eb="9">
      <t>ムラヤマ</t>
    </rPh>
    <phoneticPr fontId="1"/>
  </si>
  <si>
    <t>坪田3・岡山3・村上3・進3予定オーダーを入力</t>
    <rPh sb="0" eb="2">
      <t>ツボタ</t>
    </rPh>
    <rPh sb="4" eb="6">
      <t>オカヤマ</t>
    </rPh>
    <rPh sb="8" eb="10">
      <t>ムラカミ</t>
    </rPh>
    <rPh sb="12" eb="13">
      <t>シン</t>
    </rPh>
    <rPh sb="14" eb="16">
      <t>ヨテイ</t>
    </rPh>
    <phoneticPr fontId="1"/>
  </si>
  <si>
    <t>山下2坂田3三村2辻3</t>
    <rPh sb="0" eb="2">
      <t>ヤマシタ</t>
    </rPh>
    <rPh sb="3" eb="5">
      <t>サカタ</t>
    </rPh>
    <rPh sb="6" eb="8">
      <t>ミムラ</t>
    </rPh>
    <rPh sb="9" eb="10">
      <t>ツジ</t>
    </rPh>
    <phoneticPr fontId="1"/>
  </si>
  <si>
    <t>中川3佐藤3松本3木田3</t>
    <rPh sb="0" eb="2">
      <t>ナカガワ</t>
    </rPh>
    <rPh sb="3" eb="5">
      <t>サトウ</t>
    </rPh>
    <rPh sb="6" eb="8">
      <t>マツモト</t>
    </rPh>
    <rPh sb="9" eb="11">
      <t>キダ</t>
    </rPh>
    <phoneticPr fontId="1"/>
  </si>
  <si>
    <t>長田2川崎3太田3寺山2</t>
    <rPh sb="0" eb="2">
      <t>ナガタ</t>
    </rPh>
    <rPh sb="3" eb="5">
      <t>カワサキ</t>
    </rPh>
    <rPh sb="6" eb="8">
      <t>オオタ</t>
    </rPh>
    <rPh sb="9" eb="11">
      <t>テラヤマ</t>
    </rPh>
    <phoneticPr fontId="1"/>
  </si>
  <si>
    <t>山上3田中3高橋3西村3</t>
    <rPh sb="0" eb="2">
      <t>ヤマガミ</t>
    </rPh>
    <rPh sb="3" eb="5">
      <t>タナカ</t>
    </rPh>
    <rPh sb="6" eb="8">
      <t>タカハシ</t>
    </rPh>
    <rPh sb="9" eb="11">
      <t>ニシムラ</t>
    </rPh>
    <phoneticPr fontId="1"/>
  </si>
  <si>
    <t>ツチダ　リョウ</t>
  </si>
  <si>
    <t>セドウ　ナギト</t>
  </si>
  <si>
    <t>予選順位</t>
  </si>
  <si>
    <t>予選順位</t>
    <rPh sb="0" eb="2">
      <t>ヨセン</t>
    </rPh>
    <rPh sb="2" eb="4">
      <t>ジュンイ</t>
    </rPh>
    <phoneticPr fontId="17"/>
  </si>
  <si>
    <t>記録</t>
  </si>
  <si>
    <t>記録</t>
    <rPh sb="0" eb="2">
      <t>キロク</t>
    </rPh>
    <phoneticPr fontId="17"/>
  </si>
  <si>
    <t>女</t>
    <rPh sb="0" eb="1">
      <t>オンナ</t>
    </rPh>
    <phoneticPr fontId="17"/>
  </si>
  <si>
    <t>安井　陸人</t>
  </si>
  <si>
    <t>サキノ　ソラ</t>
  </si>
  <si>
    <t>ヤスイ　リクト</t>
  </si>
  <si>
    <t>久司　伊乃</t>
  </si>
  <si>
    <t>庄田　愛実</t>
  </si>
  <si>
    <t>依田　晴奈</t>
  </si>
  <si>
    <t>山下ひなた</t>
  </si>
  <si>
    <t>桶　　玲楽</t>
  </si>
  <si>
    <t>高岡　亜美</t>
  </si>
  <si>
    <t>豊田　千尋</t>
  </si>
  <si>
    <t>井後　香音</t>
  </si>
  <si>
    <t>亀田　真帆</t>
  </si>
  <si>
    <t>北出ひかり</t>
  </si>
  <si>
    <t>佐久間千紗登</t>
  </si>
  <si>
    <t>佐藤　有華</t>
  </si>
  <si>
    <t>福山　千尋</t>
  </si>
  <si>
    <t>堀口　結菜</t>
  </si>
  <si>
    <t>木下　知香</t>
  </si>
  <si>
    <t>越田　美海</t>
  </si>
  <si>
    <t>金田　小春</t>
  </si>
  <si>
    <t>木村　七海</t>
  </si>
  <si>
    <t>増子　絢香</t>
  </si>
  <si>
    <t>本井　唯香</t>
  </si>
  <si>
    <t>阿戸佑理子</t>
  </si>
  <si>
    <t>飴山　ねね</t>
  </si>
  <si>
    <t>伊藤　芽生</t>
  </si>
  <si>
    <t>宇戸　涼華</t>
  </si>
  <si>
    <t>江下　咲穂</t>
  </si>
  <si>
    <t>大野こだま</t>
  </si>
  <si>
    <t>岡田　遥菜</t>
  </si>
  <si>
    <t>岡本亜美佳</t>
  </si>
  <si>
    <t>長田うたほ</t>
  </si>
  <si>
    <t>金丸　彩桜</t>
  </si>
  <si>
    <t>島多　花音</t>
  </si>
  <si>
    <t>白田　桃菜</t>
  </si>
  <si>
    <t>杉本　陽香</t>
  </si>
  <si>
    <t>田村　未来</t>
  </si>
  <si>
    <t>寺田　夏美</t>
  </si>
  <si>
    <t>豊田　真子</t>
  </si>
  <si>
    <t>中出　愛理</t>
  </si>
  <si>
    <t>中出　奈々</t>
  </si>
  <si>
    <t>長戸さくら</t>
  </si>
  <si>
    <t>中道　果美</t>
  </si>
  <si>
    <t>林　　郁美</t>
  </si>
  <si>
    <t>林田ゆかり</t>
  </si>
  <si>
    <t>福田　紗弓</t>
  </si>
  <si>
    <t>二見　桃加</t>
  </si>
  <si>
    <t>堀　　桃子</t>
  </si>
  <si>
    <t>南出　真歩</t>
  </si>
  <si>
    <t>明正　真緒</t>
  </si>
  <si>
    <t>森　　鈴夏</t>
  </si>
  <si>
    <t>山下　愛結</t>
  </si>
  <si>
    <t>吉岡　琴音</t>
  </si>
  <si>
    <t>キュウシ　イノ</t>
  </si>
  <si>
    <t>ショウダ　マナミ</t>
  </si>
  <si>
    <t>ヨダ　ハルナ</t>
  </si>
  <si>
    <t>ヤマシタ　ヒナタ</t>
  </si>
  <si>
    <t>オケ　ルウラ</t>
  </si>
  <si>
    <t>タカオカ　アミ</t>
  </si>
  <si>
    <t>トヨタ　チヒロ</t>
  </si>
  <si>
    <t>イゴ　カノン</t>
  </si>
  <si>
    <t>カメダ　マホ</t>
  </si>
  <si>
    <t>キタデ　ヒカリ</t>
  </si>
  <si>
    <t>サクマ　チサト</t>
  </si>
  <si>
    <t>サトウ　ユカ</t>
  </si>
  <si>
    <t>フクヤマ　チヒロ</t>
  </si>
  <si>
    <t>ホリグチ　ユウナ</t>
  </si>
  <si>
    <t>キノシタ　チカ</t>
  </si>
  <si>
    <t>コシタ　ミミ</t>
  </si>
  <si>
    <t>カネダ　コハル</t>
  </si>
  <si>
    <t>キムラ　ナナミ</t>
  </si>
  <si>
    <t>マスコ　アヤカ</t>
  </si>
  <si>
    <t>モトイ　ユイカ</t>
  </si>
  <si>
    <t>ナカバヤシ　クルミ</t>
  </si>
  <si>
    <t>タガシラ　ノゾミ</t>
  </si>
  <si>
    <t>マツバラ　ミナ</t>
  </si>
  <si>
    <t>アド　ユリコ</t>
  </si>
  <si>
    <t>アメヤマ　ネネ</t>
  </si>
  <si>
    <t>イトウ　メイ</t>
  </si>
  <si>
    <t>ウド　リョウカ</t>
  </si>
  <si>
    <t>エシタ　サキホ</t>
  </si>
  <si>
    <t>オオノ　コダマ</t>
  </si>
  <si>
    <t>オカダ　ハルナ</t>
  </si>
  <si>
    <t>オカモト　アミカ</t>
  </si>
  <si>
    <t>オサダ　ウタホ</t>
  </si>
  <si>
    <t>カナマル　サオ</t>
  </si>
  <si>
    <t>シマタ　カノン</t>
  </si>
  <si>
    <t>シラタ　モモナ</t>
  </si>
  <si>
    <t>スギモト　ハルカ</t>
  </si>
  <si>
    <t>タムラ　ミク</t>
  </si>
  <si>
    <t>テラダ　ナツミ</t>
  </si>
  <si>
    <t>トヨダ　マコ</t>
  </si>
  <si>
    <t>ナカデ　アイリ</t>
  </si>
  <si>
    <t>ナカデ　ナナ</t>
  </si>
  <si>
    <t>ナガト　サクラ</t>
  </si>
  <si>
    <t>ナカミチ　カノミ</t>
  </si>
  <si>
    <t>ハヤシ　イクミ</t>
  </si>
  <si>
    <t>ハヤシダ　ユカリ</t>
  </si>
  <si>
    <t>フクダ　サユミ</t>
  </si>
  <si>
    <t>フタミ　モモカ</t>
  </si>
  <si>
    <t>ホリ　トウコ</t>
  </si>
  <si>
    <t>ミナミデ　マホ</t>
  </si>
  <si>
    <t>ミョウショウ　マオ</t>
  </si>
  <si>
    <t>モリ　スズカ</t>
  </si>
  <si>
    <t>ヤマシタ　アユ</t>
  </si>
  <si>
    <t>ヨシオカ　コトネ</t>
  </si>
  <si>
    <t>イシハラ　ヒナ</t>
  </si>
  <si>
    <t>カナダ　フウナ</t>
  </si>
  <si>
    <t>シミズ　チサキ</t>
  </si>
  <si>
    <t>タジマ　メイ</t>
  </si>
  <si>
    <t>タチバナ　ツグミ</t>
  </si>
  <si>
    <t>タチバナ　リンコ</t>
  </si>
  <si>
    <t>マルヤマ　サクラ</t>
  </si>
  <si>
    <t>ムラタ　ノゾミ</t>
  </si>
  <si>
    <t>ムレ　ヒヨリ</t>
  </si>
  <si>
    <t>タジマ　アンナ</t>
  </si>
  <si>
    <t>タニグチ　モモエ</t>
  </si>
  <si>
    <t>ヨシムラ　タミ</t>
  </si>
  <si>
    <t>モト　リンカ</t>
  </si>
  <si>
    <t>ナカムラ　ヒヨリ</t>
  </si>
  <si>
    <t>ハットリ　モモカ</t>
  </si>
  <si>
    <t>ハマデ　ミオン</t>
  </si>
  <si>
    <t>組順位</t>
    <rPh sb="0" eb="1">
      <t>クミ</t>
    </rPh>
    <rPh sb="1" eb="3">
      <t>ジュンイ</t>
    </rPh>
    <phoneticPr fontId="17"/>
  </si>
  <si>
    <t>共通１５００ｍ</t>
    <rPh sb="0" eb="2">
      <t>キョウツウ</t>
    </rPh>
    <phoneticPr fontId="1"/>
  </si>
  <si>
    <t>共通３０００ｍＷ</t>
    <rPh sb="0" eb="2">
      <t>キョウツウ</t>
    </rPh>
    <phoneticPr fontId="1"/>
  </si>
  <si>
    <t>１､２年走幅跳</t>
    <rPh sb="4" eb="5">
      <t>ハシ</t>
    </rPh>
    <rPh sb="5" eb="7">
      <t>ハバト</t>
    </rPh>
    <phoneticPr fontId="1"/>
  </si>
  <si>
    <t>﨑野　　空</t>
  </si>
  <si>
    <t>板　津</t>
    <rPh sb="0" eb="1">
      <t>イタ</t>
    </rPh>
    <rPh sb="2" eb="3">
      <t>ヅ</t>
    </rPh>
    <phoneticPr fontId="1"/>
  </si>
  <si>
    <t>ヒガシ　ユウキ</t>
  </si>
  <si>
    <t>南　部</t>
    <rPh sb="0" eb="1">
      <t>ミナミ</t>
    </rPh>
    <rPh sb="2" eb="3">
      <t>ブ</t>
    </rPh>
    <phoneticPr fontId="6"/>
  </si>
  <si>
    <t>女</t>
    <rPh sb="0" eb="1">
      <t>オンナ</t>
    </rPh>
    <phoneticPr fontId="3"/>
  </si>
  <si>
    <t>アズマ　ツムギ</t>
  </si>
  <si>
    <t>キタムラ　アヤナ</t>
  </si>
  <si>
    <t>ミナミ　アオイ</t>
  </si>
  <si>
    <t>岸　　千尋</t>
  </si>
  <si>
    <t>キシ　チヒロ</t>
  </si>
  <si>
    <t>佐野　心音</t>
  </si>
  <si>
    <t>サノ　ココネ</t>
  </si>
  <si>
    <t>中村　花恋</t>
  </si>
  <si>
    <t>ナカムラ　カレン</t>
  </si>
  <si>
    <t>本村　巴奈</t>
  </si>
  <si>
    <t>モトムラ　ハナ</t>
  </si>
  <si>
    <t>尾賀アユミ</t>
  </si>
  <si>
    <t>オガ　アユミ</t>
  </si>
  <si>
    <t>鈴木　千月</t>
  </si>
  <si>
    <t>スズキ　チヅキ</t>
  </si>
  <si>
    <t>鳥崎　智水</t>
  </si>
  <si>
    <t>トリサキ　チナ</t>
  </si>
  <si>
    <t>今村　美羽</t>
  </si>
  <si>
    <t>イマムラ　ミウ</t>
  </si>
  <si>
    <t>川口　通世</t>
  </si>
  <si>
    <t>カワグチ　ミチヨ</t>
  </si>
  <si>
    <t>滝本　果南</t>
    <rPh sb="0" eb="1">
      <t>タキ</t>
    </rPh>
    <rPh sb="1" eb="2">
      <t>ホン</t>
    </rPh>
    <rPh sb="3" eb="4">
      <t>カ</t>
    </rPh>
    <rPh sb="4" eb="5">
      <t>ナン</t>
    </rPh>
    <phoneticPr fontId="4"/>
  </si>
  <si>
    <t>タキモト　カナ</t>
  </si>
  <si>
    <t>元田　　歩</t>
    <rPh sb="0" eb="2">
      <t>モトダ</t>
    </rPh>
    <rPh sb="4" eb="5">
      <t>アユ</t>
    </rPh>
    <phoneticPr fontId="4"/>
  </si>
  <si>
    <t>モトダ　アユミ</t>
  </si>
  <si>
    <t>ハラダ　ミノリ</t>
  </si>
  <si>
    <t>高崎　未都</t>
    <rPh sb="0" eb="2">
      <t>タカサキ</t>
    </rPh>
    <rPh sb="3" eb="4">
      <t>ミ</t>
    </rPh>
    <rPh sb="4" eb="5">
      <t>ミヤコ</t>
    </rPh>
    <phoneticPr fontId="4"/>
  </si>
  <si>
    <t>タカサキ　ミサト</t>
  </si>
  <si>
    <t>九谷　美桜</t>
    <rPh sb="0" eb="1">
      <t>ク</t>
    </rPh>
    <rPh sb="1" eb="2">
      <t>タニ</t>
    </rPh>
    <rPh sb="3" eb="4">
      <t>ビ</t>
    </rPh>
    <rPh sb="4" eb="5">
      <t>サクラ</t>
    </rPh>
    <phoneticPr fontId="4"/>
  </si>
  <si>
    <t>クタニ　ミオウ</t>
  </si>
  <si>
    <t>オモテ　アンノ</t>
  </si>
  <si>
    <t>テラワキ　アンズ</t>
  </si>
  <si>
    <t>ヒロセ　ユメカ</t>
  </si>
  <si>
    <t>フカタ　マナカ</t>
  </si>
  <si>
    <t>マスイ　ミサキ</t>
  </si>
  <si>
    <t>ミナミ　レナ</t>
  </si>
  <si>
    <t>ミヤタ　ミキ</t>
  </si>
  <si>
    <t>ムラタ　アカリ</t>
  </si>
  <si>
    <t>イチカワ　コハル</t>
  </si>
  <si>
    <t>カイロウ　コウ</t>
  </si>
  <si>
    <t>ミヤモリ　ミサト</t>
  </si>
  <si>
    <t>ムラタ　リコ</t>
  </si>
  <si>
    <t>モリワキ　アイリ</t>
  </si>
  <si>
    <t>原田みの里</t>
    <rPh sb="0" eb="2">
      <t>ハラダ</t>
    </rPh>
    <rPh sb="4" eb="5">
      <t>サト</t>
    </rPh>
    <phoneticPr fontId="4"/>
  </si>
  <si>
    <t>15.04.23</t>
  </si>
  <si>
    <t>15.05.31</t>
  </si>
  <si>
    <t>早生まれ</t>
    <rPh sb="0" eb="2">
      <t>ハヤウ</t>
    </rPh>
    <phoneticPr fontId="2"/>
  </si>
  <si>
    <t>16.02.16</t>
  </si>
  <si>
    <t>15.10.27</t>
  </si>
  <si>
    <t>東　　紡来</t>
    <rPh sb="0" eb="1">
      <t>ヒガシ</t>
    </rPh>
    <rPh sb="3" eb="4">
      <t>ボウ</t>
    </rPh>
    <rPh sb="4" eb="5">
      <t>キ</t>
    </rPh>
    <phoneticPr fontId="2"/>
  </si>
  <si>
    <t>16.05.06</t>
  </si>
  <si>
    <t>北村　綾菜</t>
    <rPh sb="0" eb="2">
      <t>キタムラ</t>
    </rPh>
    <rPh sb="3" eb="4">
      <t>アヤ</t>
    </rPh>
    <rPh sb="4" eb="5">
      <t>ナ</t>
    </rPh>
    <phoneticPr fontId="2"/>
  </si>
  <si>
    <t>16.12.06</t>
  </si>
  <si>
    <t>南　　蒼依</t>
    <rPh sb="0" eb="1">
      <t>ミナミ</t>
    </rPh>
    <rPh sb="3" eb="4">
      <t>アオイ</t>
    </rPh>
    <rPh sb="4" eb="5">
      <t>ヨ</t>
    </rPh>
    <phoneticPr fontId="2"/>
  </si>
  <si>
    <t>16.06.11</t>
  </si>
  <si>
    <t>北川　佳奈</t>
  </si>
  <si>
    <t>キタガワ　カナ</t>
  </si>
  <si>
    <t>林　優実奈</t>
  </si>
  <si>
    <t>ハヤシ　ユミナ</t>
  </si>
  <si>
    <t>日野　暁穂</t>
  </si>
  <si>
    <t>ヒノ　アキホ</t>
  </si>
  <si>
    <t>東野　彩乃</t>
  </si>
  <si>
    <t>ヒガシノ　アヤノ</t>
  </si>
  <si>
    <t>小松市</t>
    <rPh sb="0" eb="3">
      <t>コマツシ</t>
    </rPh>
    <phoneticPr fontId="2"/>
  </si>
  <si>
    <t>中村　莉菜</t>
  </si>
  <si>
    <t>ナカムラ　リナ</t>
  </si>
  <si>
    <t>藤田　乃彩</t>
  </si>
  <si>
    <t>フジタ　ノイ</t>
  </si>
  <si>
    <t>八木向日葵</t>
  </si>
  <si>
    <t>ヤギ　ヒナタ</t>
  </si>
  <si>
    <t>大月　　景</t>
  </si>
  <si>
    <t>オオツキ　ヒロ</t>
  </si>
  <si>
    <t>佐瀬　成美</t>
  </si>
  <si>
    <t>サセ　ナルミ</t>
  </si>
  <si>
    <t>堀口　杏奈</t>
  </si>
  <si>
    <t>ホリグチ　アンナ</t>
  </si>
  <si>
    <t>今村　柊子</t>
  </si>
  <si>
    <t>イマムラ　シュウコ</t>
  </si>
  <si>
    <t>15.11.02</t>
  </si>
  <si>
    <t>15.07.11</t>
  </si>
  <si>
    <t>15.12.14</t>
  </si>
  <si>
    <t>16.01.25</t>
  </si>
  <si>
    <t>15.12.23</t>
  </si>
  <si>
    <t>15.11.22</t>
  </si>
  <si>
    <t>15.11.10</t>
  </si>
  <si>
    <t>15.06.25</t>
  </si>
  <si>
    <t>15.10.02</t>
  </si>
  <si>
    <t>16.03.23</t>
  </si>
  <si>
    <t>15.06.02</t>
  </si>
  <si>
    <t>15.12.24</t>
  </si>
  <si>
    <t>15.08.11</t>
  </si>
  <si>
    <t>15.08.19</t>
  </si>
  <si>
    <t>16.03.17</t>
  </si>
  <si>
    <t>16.07.23</t>
  </si>
  <si>
    <t>16.04.27</t>
  </si>
  <si>
    <t>16.09.28</t>
  </si>
  <si>
    <t>16.10.01</t>
  </si>
  <si>
    <t>16.04.30</t>
  </si>
  <si>
    <t>16.12.14</t>
  </si>
  <si>
    <t>16.07.26</t>
  </si>
  <si>
    <t>17.02.05</t>
  </si>
  <si>
    <t>中林　来望</t>
    <rPh sb="0" eb="2">
      <t>ナカバヤシ</t>
    </rPh>
    <rPh sb="3" eb="4">
      <t>キ</t>
    </rPh>
    <rPh sb="4" eb="5">
      <t>ボウ</t>
    </rPh>
    <phoneticPr fontId="2"/>
  </si>
  <si>
    <t>丸　内</t>
    <rPh sb="0" eb="1">
      <t>マル</t>
    </rPh>
    <rPh sb="2" eb="3">
      <t>ウチ</t>
    </rPh>
    <phoneticPr fontId="2"/>
  </si>
  <si>
    <t>16.03.28</t>
  </si>
  <si>
    <t>田頭　希美</t>
    <rPh sb="0" eb="2">
      <t>タガシラ</t>
    </rPh>
    <rPh sb="3" eb="5">
      <t>ノゾミ</t>
    </rPh>
    <phoneticPr fontId="2"/>
  </si>
  <si>
    <t>15.12.28</t>
  </si>
  <si>
    <t>松原　美菜</t>
    <rPh sb="0" eb="2">
      <t>マツバラ</t>
    </rPh>
    <rPh sb="3" eb="5">
      <t>ミナ</t>
    </rPh>
    <phoneticPr fontId="2"/>
  </si>
  <si>
    <t>16.02.05</t>
  </si>
  <si>
    <t>16.08.23</t>
  </si>
  <si>
    <t>16.11.29</t>
  </si>
  <si>
    <t>16.09.30</t>
  </si>
  <si>
    <t>16.06.08</t>
  </si>
  <si>
    <t>16.10.04</t>
  </si>
  <si>
    <t>松　陽</t>
    <rPh sb="0" eb="1">
      <t>マツ</t>
    </rPh>
    <rPh sb="2" eb="3">
      <t>ヨウ</t>
    </rPh>
    <phoneticPr fontId="3"/>
  </si>
  <si>
    <t>小松市</t>
    <rPh sb="0" eb="3">
      <t>コマツシ</t>
    </rPh>
    <phoneticPr fontId="1"/>
  </si>
  <si>
    <t>15.04.20</t>
  </si>
  <si>
    <t>15.04.22</t>
  </si>
  <si>
    <t>16.03.31</t>
  </si>
  <si>
    <t>15.08.16</t>
  </si>
  <si>
    <t>16.02.09</t>
  </si>
  <si>
    <t>15.11.25</t>
  </si>
  <si>
    <t>15.04.09</t>
  </si>
  <si>
    <t>15.10.21</t>
  </si>
  <si>
    <t>16.03.25</t>
  </si>
  <si>
    <t>15.06.04</t>
  </si>
  <si>
    <t>15.05.30</t>
  </si>
  <si>
    <t>15.04.17</t>
  </si>
  <si>
    <t>15.07.21</t>
  </si>
  <si>
    <t>15.10.12</t>
  </si>
  <si>
    <t>15.12.06</t>
  </si>
  <si>
    <t>15.07.25</t>
  </si>
  <si>
    <t>15.04.29</t>
  </si>
  <si>
    <t>16.01.24</t>
  </si>
  <si>
    <t>16.02.08</t>
  </si>
  <si>
    <t>15.09.06</t>
  </si>
  <si>
    <t>16.01.29</t>
  </si>
  <si>
    <t>15.04.03</t>
  </si>
  <si>
    <t>16.01.16</t>
  </si>
  <si>
    <t>15.12.15</t>
  </si>
  <si>
    <t>15.08.15</t>
  </si>
  <si>
    <t>15.10.14</t>
  </si>
  <si>
    <t>15.12.07</t>
  </si>
  <si>
    <t>大谷　侑愛</t>
  </si>
  <si>
    <t>オオタニ　ユウア</t>
  </si>
  <si>
    <t>17.03.12</t>
  </si>
  <si>
    <t>岡山　桃果</t>
  </si>
  <si>
    <t>オカヤマ　モカ</t>
  </si>
  <si>
    <t>16.04.19</t>
  </si>
  <si>
    <t>壁谷　厘華</t>
  </si>
  <si>
    <t>カベタニ　リンカ</t>
  </si>
  <si>
    <t>16.07.22</t>
  </si>
  <si>
    <t>北村　咲月</t>
  </si>
  <si>
    <t>キタムラ　サツキ</t>
  </si>
  <si>
    <t>16.05.13</t>
  </si>
  <si>
    <t>坂本　　叶</t>
  </si>
  <si>
    <t>サカモト　カナウ</t>
  </si>
  <si>
    <t>16.08.24</t>
  </si>
  <si>
    <t>千歩　　葵</t>
  </si>
  <si>
    <t>センブ　アオイ</t>
  </si>
  <si>
    <t>16.10.09</t>
  </si>
  <si>
    <t>髙橋　美羽</t>
  </si>
  <si>
    <t>タカハシ　ミウ</t>
  </si>
  <si>
    <t>17.01.02</t>
  </si>
  <si>
    <t>髙本　莉央</t>
  </si>
  <si>
    <t>タカモト　リオ</t>
  </si>
  <si>
    <t>15.06.24</t>
  </si>
  <si>
    <t>多島　美怜</t>
  </si>
  <si>
    <t>タジマ　ミレイ</t>
  </si>
  <si>
    <t>17.03.07</t>
  </si>
  <si>
    <t>為川　真衣</t>
  </si>
  <si>
    <t>タメカワ　マイ</t>
  </si>
  <si>
    <t>16.07.15</t>
  </si>
  <si>
    <t>中嶋　悠乃</t>
  </si>
  <si>
    <t>ナカシマ　ユノ</t>
  </si>
  <si>
    <t>16.07.09</t>
  </si>
  <si>
    <t>東　　望紅</t>
  </si>
  <si>
    <t>ヒガシ　ミク</t>
  </si>
  <si>
    <t>16.11.10</t>
  </si>
  <si>
    <t>松下ひかる</t>
  </si>
  <si>
    <t>マツシタ　ヒカル</t>
  </si>
  <si>
    <t>16.11.02</t>
  </si>
  <si>
    <t>南澤　彩乃</t>
  </si>
  <si>
    <t>ミナミサワ　アヤノ</t>
  </si>
  <si>
    <t>16.07.24</t>
  </si>
  <si>
    <t>萱森　　桜</t>
  </si>
  <si>
    <t>カヤモリ　サクラ</t>
  </si>
  <si>
    <t>谷口菜々子</t>
  </si>
  <si>
    <t>タニグチ　ナナコ</t>
  </si>
  <si>
    <t>中條　優華</t>
  </si>
  <si>
    <t>チュウジョウ　ユカ</t>
  </si>
  <si>
    <t>豊田　莉々</t>
  </si>
  <si>
    <t>トヨダ　リリ</t>
  </si>
  <si>
    <t>中村　心美</t>
  </si>
  <si>
    <t>ナカムラ　ココミ</t>
  </si>
  <si>
    <t>東出　実優</t>
  </si>
  <si>
    <t>ヒガシデ　ミユウ</t>
  </si>
  <si>
    <t>光山　真央</t>
  </si>
  <si>
    <t>ミツヤマ　マオ</t>
  </si>
  <si>
    <t>宮本　乙楽</t>
  </si>
  <si>
    <t>ミヤモト　オラク</t>
  </si>
  <si>
    <t>宮元ひばり</t>
  </si>
  <si>
    <t>ミヤモト　ヒバリ</t>
  </si>
  <si>
    <t>明正　佑奈</t>
  </si>
  <si>
    <t>ミョウショウ　ユナ</t>
  </si>
  <si>
    <t>石原　妃菜</t>
    <rPh sb="0" eb="2">
      <t>イシハラ</t>
    </rPh>
    <rPh sb="3" eb="5">
      <t>ヒナ</t>
    </rPh>
    <phoneticPr fontId="2"/>
  </si>
  <si>
    <t>16.02.21</t>
  </si>
  <si>
    <t>叶田　楓奈</t>
    <rPh sb="0" eb="2">
      <t>カナダ</t>
    </rPh>
    <rPh sb="3" eb="4">
      <t>カエデ</t>
    </rPh>
    <rPh sb="4" eb="5">
      <t>ナ</t>
    </rPh>
    <phoneticPr fontId="2"/>
  </si>
  <si>
    <t>15.11.03</t>
  </si>
  <si>
    <t>清水千咲稀</t>
    <rPh sb="0" eb="2">
      <t>シミズ</t>
    </rPh>
    <rPh sb="2" eb="3">
      <t>チ</t>
    </rPh>
    <rPh sb="4" eb="5">
      <t>マレ</t>
    </rPh>
    <phoneticPr fontId="2"/>
  </si>
  <si>
    <t>15.10.10</t>
  </si>
  <si>
    <t>但馬　芽依</t>
    <rPh sb="0" eb="2">
      <t>タジマ</t>
    </rPh>
    <rPh sb="3" eb="5">
      <t>メイ</t>
    </rPh>
    <phoneticPr fontId="2"/>
  </si>
  <si>
    <t>橘　　倫心</t>
    <rPh sb="0" eb="1">
      <t>タチバナ</t>
    </rPh>
    <rPh sb="3" eb="4">
      <t>リン</t>
    </rPh>
    <rPh sb="4" eb="5">
      <t>ココロ</t>
    </rPh>
    <phoneticPr fontId="2"/>
  </si>
  <si>
    <t>15.08.03</t>
  </si>
  <si>
    <t>橘　　倫女</t>
    <rPh sb="0" eb="1">
      <t>タチバナ</t>
    </rPh>
    <rPh sb="3" eb="4">
      <t>リン</t>
    </rPh>
    <rPh sb="4" eb="5">
      <t>オンナ</t>
    </rPh>
    <phoneticPr fontId="2"/>
  </si>
  <si>
    <t>丸山さくら</t>
    <rPh sb="0" eb="2">
      <t>マルヤマ</t>
    </rPh>
    <phoneticPr fontId="2"/>
  </si>
  <si>
    <t>15.04.08</t>
  </si>
  <si>
    <t>村田　希海</t>
    <rPh sb="0" eb="2">
      <t>ムラタ</t>
    </rPh>
    <rPh sb="3" eb="5">
      <t>ノゾミ</t>
    </rPh>
    <phoneticPr fontId="2"/>
  </si>
  <si>
    <t>15.12.18</t>
  </si>
  <si>
    <t>牟禮　日和</t>
    <rPh sb="0" eb="2">
      <t>ムレ</t>
    </rPh>
    <rPh sb="3" eb="5">
      <t>ビヨリ</t>
    </rPh>
    <phoneticPr fontId="2"/>
  </si>
  <si>
    <t>16.03.18</t>
  </si>
  <si>
    <t>表　　杏乃</t>
    <rPh sb="0" eb="1">
      <t>オモテ</t>
    </rPh>
    <rPh sb="3" eb="4">
      <t>アン</t>
    </rPh>
    <rPh sb="4" eb="5">
      <t>ノ</t>
    </rPh>
    <phoneticPr fontId="2"/>
  </si>
  <si>
    <t>16.09.15</t>
  </si>
  <si>
    <t>寺脇　杏珠</t>
    <rPh sb="0" eb="2">
      <t>テラワキ</t>
    </rPh>
    <rPh sb="3" eb="4">
      <t>アン</t>
    </rPh>
    <rPh sb="4" eb="5">
      <t>ジュ</t>
    </rPh>
    <phoneticPr fontId="2"/>
  </si>
  <si>
    <t>17.02.12</t>
  </si>
  <si>
    <t>広瀬　夢華</t>
    <rPh sb="0" eb="2">
      <t>ヒロセ</t>
    </rPh>
    <rPh sb="3" eb="4">
      <t>ユメ</t>
    </rPh>
    <rPh sb="4" eb="5">
      <t>カ</t>
    </rPh>
    <phoneticPr fontId="2"/>
  </si>
  <si>
    <t>16.07.25</t>
  </si>
  <si>
    <t>角内　虹花</t>
    <rPh sb="0" eb="1">
      <t>カド</t>
    </rPh>
    <phoneticPr fontId="2"/>
  </si>
  <si>
    <t>カドウチ　コトハ</t>
  </si>
  <si>
    <t>17.07.22</t>
  </si>
  <si>
    <t>中崎　菜那</t>
  </si>
  <si>
    <t>ナカザキ　ナナ</t>
  </si>
  <si>
    <t>18.03.06</t>
  </si>
  <si>
    <t>濱野　　萌</t>
  </si>
  <si>
    <t>ハマノ　モエ</t>
  </si>
  <si>
    <t>18.01.11</t>
  </si>
  <si>
    <t>福村　美優</t>
  </si>
  <si>
    <t>フクムラ　ミユ</t>
  </si>
  <si>
    <t>17.05.03</t>
  </si>
  <si>
    <t>南　　衣舞</t>
  </si>
  <si>
    <t>ミナミ　イブ</t>
  </si>
  <si>
    <t>17.04.30</t>
  </si>
  <si>
    <t>山本　花恋</t>
  </si>
  <si>
    <t>ヤマモト　カレン</t>
  </si>
  <si>
    <t>17.05.25</t>
  </si>
  <si>
    <t>多嶋　杏菜</t>
    <rPh sb="0" eb="2">
      <t>タジマ</t>
    </rPh>
    <rPh sb="3" eb="4">
      <t>アン</t>
    </rPh>
    <rPh sb="4" eb="5">
      <t>ナ</t>
    </rPh>
    <phoneticPr fontId="9"/>
  </si>
  <si>
    <t>15.05.11</t>
  </si>
  <si>
    <t>谷口　桃江</t>
    <rPh sb="0" eb="2">
      <t>タニグチ</t>
    </rPh>
    <rPh sb="3" eb="5">
      <t>モモエ</t>
    </rPh>
    <phoneticPr fontId="9"/>
  </si>
  <si>
    <t>16.04.05</t>
  </si>
  <si>
    <t>吉村　多実</t>
    <rPh sb="0" eb="2">
      <t>ヨシムラ</t>
    </rPh>
    <rPh sb="3" eb="4">
      <t>タ</t>
    </rPh>
    <rPh sb="4" eb="5">
      <t>ジツ</t>
    </rPh>
    <phoneticPr fontId="9"/>
  </si>
  <si>
    <t>本　　凜華</t>
    <rPh sb="0" eb="1">
      <t>モト</t>
    </rPh>
    <rPh sb="3" eb="5">
      <t>リンカ</t>
    </rPh>
    <phoneticPr fontId="2"/>
  </si>
  <si>
    <t>深田真名花</t>
    <rPh sb="0" eb="2">
      <t>フカタ</t>
    </rPh>
    <rPh sb="2" eb="3">
      <t>マ</t>
    </rPh>
    <rPh sb="3" eb="4">
      <t>ナ</t>
    </rPh>
    <rPh sb="4" eb="5">
      <t>ハナ</t>
    </rPh>
    <phoneticPr fontId="2"/>
  </si>
  <si>
    <t>16.03.29</t>
  </si>
  <si>
    <t>桝井　美咲</t>
    <rPh sb="0" eb="2">
      <t>マスイ</t>
    </rPh>
    <rPh sb="3" eb="4">
      <t>ビ</t>
    </rPh>
    <rPh sb="4" eb="5">
      <t>サ</t>
    </rPh>
    <phoneticPr fontId="2"/>
  </si>
  <si>
    <t>16.05.07</t>
  </si>
  <si>
    <t>南　　玲奈</t>
    <rPh sb="0" eb="1">
      <t>ミナミ</t>
    </rPh>
    <rPh sb="3" eb="4">
      <t>レイ</t>
    </rPh>
    <rPh sb="4" eb="5">
      <t>ナ</t>
    </rPh>
    <phoneticPr fontId="2"/>
  </si>
  <si>
    <t>16.05.12</t>
  </si>
  <si>
    <t>宮田　緑希</t>
    <rPh sb="0" eb="2">
      <t>ミヤタ</t>
    </rPh>
    <rPh sb="3" eb="4">
      <t>ミドリ</t>
    </rPh>
    <rPh sb="4" eb="5">
      <t>キ</t>
    </rPh>
    <phoneticPr fontId="2"/>
  </si>
  <si>
    <t>16.11.17</t>
  </si>
  <si>
    <t>村田　明梨</t>
    <rPh sb="0" eb="2">
      <t>ムラタ</t>
    </rPh>
    <rPh sb="3" eb="4">
      <t>ア</t>
    </rPh>
    <rPh sb="4" eb="5">
      <t>ナシ</t>
    </rPh>
    <phoneticPr fontId="2"/>
  </si>
  <si>
    <t>16.08.01</t>
  </si>
  <si>
    <t>阿部ひなた</t>
    <rPh sb="0" eb="2">
      <t>アベ</t>
    </rPh>
    <phoneticPr fontId="2"/>
  </si>
  <si>
    <t>アベ　ヒナタ</t>
  </si>
  <si>
    <t>北方　樹奈</t>
    <rPh sb="0" eb="1">
      <t>キタ</t>
    </rPh>
    <rPh sb="1" eb="2">
      <t>カタ</t>
    </rPh>
    <rPh sb="3" eb="4">
      <t>ジュ</t>
    </rPh>
    <rPh sb="4" eb="5">
      <t>ナ</t>
    </rPh>
    <phoneticPr fontId="2"/>
  </si>
  <si>
    <t>キタガタ　ジュナ</t>
  </si>
  <si>
    <t>長谷川寿珠</t>
    <rPh sb="0" eb="3">
      <t>ハセガワ</t>
    </rPh>
    <rPh sb="3" eb="4">
      <t>ジュ</t>
    </rPh>
    <rPh sb="4" eb="5">
      <t>シュ</t>
    </rPh>
    <phoneticPr fontId="2"/>
  </si>
  <si>
    <t>ハセガワ　スズ</t>
  </si>
  <si>
    <t>丸七明日香</t>
    <rPh sb="0" eb="1">
      <t>マル</t>
    </rPh>
    <rPh sb="1" eb="2">
      <t>ナナ</t>
    </rPh>
    <rPh sb="2" eb="4">
      <t>アス</t>
    </rPh>
    <rPh sb="4" eb="5">
      <t>カ</t>
    </rPh>
    <phoneticPr fontId="2"/>
  </si>
  <si>
    <t>マルヒチ　アスカ</t>
  </si>
  <si>
    <t>中村　日和</t>
    <rPh sb="0" eb="2">
      <t>ナカムラ</t>
    </rPh>
    <rPh sb="3" eb="5">
      <t>ヒヨリ</t>
    </rPh>
    <phoneticPr fontId="2"/>
  </si>
  <si>
    <t>安　宅</t>
    <rPh sb="0" eb="1">
      <t>アン</t>
    </rPh>
    <rPh sb="2" eb="3">
      <t>タク</t>
    </rPh>
    <phoneticPr fontId="7"/>
  </si>
  <si>
    <t>服部　百花</t>
    <rPh sb="0" eb="2">
      <t>ハットリ</t>
    </rPh>
    <rPh sb="3" eb="5">
      <t>モモカ</t>
    </rPh>
    <phoneticPr fontId="2"/>
  </si>
  <si>
    <t>15.06.19</t>
  </si>
  <si>
    <t>濱出　海音</t>
    <rPh sb="0" eb="1">
      <t>ハマ</t>
    </rPh>
    <rPh sb="1" eb="2">
      <t>デ</t>
    </rPh>
    <rPh sb="3" eb="4">
      <t>ウミ</t>
    </rPh>
    <rPh sb="4" eb="5">
      <t>オト</t>
    </rPh>
    <phoneticPr fontId="2"/>
  </si>
  <si>
    <t>15.08.04</t>
  </si>
  <si>
    <t>市川こはる</t>
    <rPh sb="0" eb="2">
      <t>イチカワ</t>
    </rPh>
    <phoneticPr fontId="2"/>
  </si>
  <si>
    <t>17.01.08</t>
  </si>
  <si>
    <t>海老　　虹</t>
    <rPh sb="0" eb="2">
      <t>カイロウ</t>
    </rPh>
    <rPh sb="4" eb="5">
      <t>ニジ</t>
    </rPh>
    <phoneticPr fontId="2"/>
  </si>
  <si>
    <t>16.07.13</t>
  </si>
  <si>
    <t>宮森　美里</t>
    <rPh sb="0" eb="2">
      <t>ミヤモリ</t>
    </rPh>
    <rPh sb="3" eb="5">
      <t>ミサト</t>
    </rPh>
    <phoneticPr fontId="2"/>
  </si>
  <si>
    <t>16.04.28</t>
  </si>
  <si>
    <t>村田　莉瑚</t>
    <rPh sb="0" eb="2">
      <t>ムラタ</t>
    </rPh>
    <rPh sb="3" eb="4">
      <t>リ</t>
    </rPh>
    <rPh sb="4" eb="5">
      <t>コ</t>
    </rPh>
    <phoneticPr fontId="2"/>
  </si>
  <si>
    <t>17.03.23</t>
  </si>
  <si>
    <t>森脇　愛莉</t>
    <rPh sb="0" eb="2">
      <t>モリワキ</t>
    </rPh>
    <rPh sb="3" eb="4">
      <t>アイ</t>
    </rPh>
    <rPh sb="4" eb="5">
      <t>リ</t>
    </rPh>
    <phoneticPr fontId="2"/>
  </si>
  <si>
    <t>16.06.12</t>
  </si>
  <si>
    <t>山本　怜奈</t>
    <rPh sb="0" eb="2">
      <t>ヤマモト</t>
    </rPh>
    <rPh sb="3" eb="5">
      <t>レイナ</t>
    </rPh>
    <phoneticPr fontId="2"/>
  </si>
  <si>
    <t>ヤマモト　レナ</t>
  </si>
  <si>
    <t>18.01.25</t>
  </si>
  <si>
    <t>15.04.02</t>
  </si>
  <si>
    <t>15.04.28</t>
  </si>
  <si>
    <t>15.09.09</t>
  </si>
  <si>
    <t>16.01.03</t>
  </si>
  <si>
    <t>16.12.16</t>
  </si>
  <si>
    <t>16.09.13</t>
  </si>
  <si>
    <t>15.05.29</t>
  </si>
  <si>
    <t>16.01.02</t>
  </si>
  <si>
    <t>15.10.03</t>
  </si>
  <si>
    <t>16.03.24</t>
  </si>
  <si>
    <t>15.06.23</t>
  </si>
  <si>
    <t>15.12.31</t>
  </si>
  <si>
    <t>15.05.16</t>
  </si>
  <si>
    <t>15.06.16</t>
  </si>
  <si>
    <t>15.08.01</t>
  </si>
  <si>
    <t>16.08.04</t>
  </si>
  <si>
    <t>16.12.22</t>
  </si>
  <si>
    <t>16.07.18</t>
  </si>
  <si>
    <t>16.10.22</t>
  </si>
  <si>
    <t>17.03.04</t>
  </si>
  <si>
    <t>16.07.16</t>
  </si>
  <si>
    <t>16.05.01</t>
  </si>
  <si>
    <t>16.12.20</t>
  </si>
  <si>
    <t>16.06.29</t>
  </si>
  <si>
    <t>15.05.13</t>
  </si>
  <si>
    <t>15.09.27</t>
  </si>
  <si>
    <t>15.09.22</t>
  </si>
  <si>
    <t>16.02.20</t>
  </si>
  <si>
    <t>15.10.07</t>
  </si>
  <si>
    <t>15.12.16</t>
  </si>
  <si>
    <t>16.01.18</t>
  </si>
  <si>
    <t>15.08.25</t>
  </si>
  <si>
    <t>16.02.12</t>
  </si>
  <si>
    <t>15.09.01</t>
  </si>
  <si>
    <t>16.04.02</t>
  </si>
  <si>
    <t>16.11.25</t>
  </si>
  <si>
    <t>16.06.03</t>
  </si>
  <si>
    <t>17.05.22</t>
  </si>
  <si>
    <t>17.11.03</t>
  </si>
  <si>
    <t>17.05.26</t>
  </si>
  <si>
    <t>18.03.28</t>
  </si>
  <si>
    <t>17.06.02</t>
  </si>
  <si>
    <t>17.06.23</t>
  </si>
  <si>
    <t>17.08.05</t>
  </si>
  <si>
    <t>18.02.03</t>
  </si>
  <si>
    <t>18.03.13</t>
  </si>
  <si>
    <t>15.05.23</t>
  </si>
  <si>
    <t>15.08.10</t>
  </si>
  <si>
    <t>15.12.26</t>
  </si>
  <si>
    <t>15.04.13</t>
  </si>
  <si>
    <t>15.07.01</t>
  </si>
  <si>
    <t>15.07.18</t>
  </si>
  <si>
    <t>15.04.16</t>
  </si>
  <si>
    <t>15.11.20</t>
  </si>
  <si>
    <t>16.02.24</t>
  </si>
  <si>
    <t>16.03.21</t>
  </si>
  <si>
    <t>16.02.27</t>
  </si>
  <si>
    <t>16.01.20</t>
  </si>
  <si>
    <t>16.04.21</t>
  </si>
  <si>
    <t>17.02.26</t>
  </si>
  <si>
    <t>17.03.28</t>
  </si>
  <si>
    <t>16.06.30</t>
  </si>
  <si>
    <t>16.08.14</t>
  </si>
  <si>
    <t>16.11.26</t>
  </si>
  <si>
    <t>16.11.20</t>
  </si>
  <si>
    <t>16.06.05</t>
  </si>
  <si>
    <t>16.10.13</t>
  </si>
  <si>
    <t>15.11.29</t>
  </si>
  <si>
    <t>15.11.21</t>
  </si>
  <si>
    <t>15.05.09</t>
  </si>
  <si>
    <t>15.05.03</t>
  </si>
  <si>
    <t>16.01.04</t>
  </si>
  <si>
    <t>16.03.06</t>
  </si>
  <si>
    <t>15.05.08</t>
  </si>
  <si>
    <t>15.12.03</t>
  </si>
  <si>
    <t>16.03.05</t>
  </si>
  <si>
    <t>15.05.17</t>
  </si>
  <si>
    <t>16.01.01</t>
  </si>
  <si>
    <t>15.08.21</t>
  </si>
  <si>
    <t>15.11.11</t>
  </si>
  <si>
    <t>16.02.25</t>
  </si>
  <si>
    <t>18.01.05</t>
  </si>
  <si>
    <t>17.10.02</t>
  </si>
  <si>
    <t>17.10.26</t>
  </si>
  <si>
    <t>17.05.17</t>
  </si>
  <si>
    <t>17.05.13</t>
  </si>
  <si>
    <t>17.11.16</t>
  </si>
  <si>
    <t>18.03.08</t>
  </si>
  <si>
    <t>17.06.01</t>
  </si>
  <si>
    <t>17.07.17</t>
  </si>
  <si>
    <t>18.06.09</t>
  </si>
  <si>
    <t>16.09.07</t>
  </si>
  <si>
    <t>16.12.31</t>
  </si>
  <si>
    <t>16.12.01</t>
  </si>
  <si>
    <t>16.07.19</t>
  </si>
  <si>
    <t>16.11.23</t>
  </si>
  <si>
    <t>16.10.29</t>
  </si>
  <si>
    <t>15.07.03</t>
  </si>
  <si>
    <t>15.08.02</t>
  </si>
  <si>
    <t>瀬堂　凪都</t>
  </si>
  <si>
    <t>竹村　悠希</t>
  </si>
  <si>
    <t>タケムラ　ユウキ</t>
  </si>
  <si>
    <t>土田　　凌</t>
  </si>
  <si>
    <t>松島　和真</t>
  </si>
  <si>
    <t>マツシマ　カズマ</t>
  </si>
  <si>
    <t>セカンド</t>
    <phoneticPr fontId="17"/>
  </si>
  <si>
    <t xml:space="preserve">場所：小松運動公園末広陸上競技場（勧進帳スタジアム） </t>
  </si>
  <si>
    <t>出口　拡睦</t>
  </si>
  <si>
    <t>福田　聖斗</t>
  </si>
  <si>
    <t>木下　桜輔</t>
  </si>
  <si>
    <t>宮野　尊吏</t>
  </si>
  <si>
    <t>森田　朔哉</t>
  </si>
  <si>
    <t>沖谷　来閏</t>
  </si>
  <si>
    <t>北市　　逞</t>
  </si>
  <si>
    <t>北　　晏和</t>
  </si>
  <si>
    <t>庄田　大倭</t>
  </si>
  <si>
    <t>橋　　紀仁</t>
  </si>
  <si>
    <t>デグチ　ヒロム</t>
  </si>
  <si>
    <t>フクダ　マサト</t>
  </si>
  <si>
    <t>イシイ　ハルヤ</t>
  </si>
  <si>
    <t>タケウチ　シオン</t>
  </si>
  <si>
    <t>タケウチ　ハル</t>
  </si>
  <si>
    <t>デノ　ライカ</t>
  </si>
  <si>
    <t>イシダ　ケンスケ</t>
  </si>
  <si>
    <t>オガワ　リョウ</t>
  </si>
  <si>
    <t>ウチダ　ダイキ</t>
  </si>
  <si>
    <t>ハシモト　メイヤ</t>
  </si>
  <si>
    <t>イトオ　ユウスケ</t>
  </si>
  <si>
    <t>ウエノ　タケル</t>
  </si>
  <si>
    <t>キムラ　アツヤ</t>
  </si>
  <si>
    <t>クワジマ　ケンシン</t>
  </si>
  <si>
    <t>スズキ　タイセイ</t>
  </si>
  <si>
    <t>テラギシ　トシキ</t>
  </si>
  <si>
    <t>ナカノ　トモヤス</t>
  </si>
  <si>
    <t>キノシタ　オオスケ</t>
  </si>
  <si>
    <t>ミヤノ　タカシ</t>
  </si>
  <si>
    <t>モリタ　サクヤ</t>
  </si>
  <si>
    <t>オキタニ　ラウル</t>
  </si>
  <si>
    <t>キタイチ　タクマ</t>
  </si>
  <si>
    <t>キタ　ヤスカズ</t>
  </si>
  <si>
    <t>ショウダ　ヤマト</t>
  </si>
  <si>
    <t>ハシ　ノリヒト</t>
  </si>
  <si>
    <t>ヤマニ　ダイキ</t>
  </si>
  <si>
    <t>ヒガシノ　トモヤ</t>
  </si>
  <si>
    <t>ミナミカワ　タイシ</t>
  </si>
  <si>
    <t>ナカニシ　イブキ</t>
  </si>
  <si>
    <t>ナカムラ　タクミ</t>
  </si>
  <si>
    <t>ハヤシ　エイキ</t>
  </si>
  <si>
    <t>オカザキ　マナト</t>
  </si>
  <si>
    <t>ヒヤマ　ミクモ</t>
  </si>
  <si>
    <t>マツオカ　マサアキ</t>
  </si>
  <si>
    <t>喜多　晃子</t>
  </si>
  <si>
    <t>キタ　ココ</t>
  </si>
  <si>
    <t>前川　奈央</t>
  </si>
  <si>
    <t>マエカワ　ナオ</t>
  </si>
  <si>
    <t>ヤマグチ　ニコ</t>
  </si>
  <si>
    <t>キダ　ココモ</t>
  </si>
  <si>
    <t>ヨシタ　カホ</t>
  </si>
  <si>
    <t>ヤマモト　ヒナタ</t>
  </si>
  <si>
    <t>イトウ　ユナノ</t>
  </si>
  <si>
    <t>タカハシ　マナ</t>
  </si>
  <si>
    <t>マツシマ　ミウタ</t>
  </si>
  <si>
    <t>サクマ　リサト</t>
  </si>
  <si>
    <t>ササダ　トウコ</t>
  </si>
  <si>
    <t>ササハラ　アズサ</t>
  </si>
  <si>
    <t>ツルタ　アイ</t>
  </si>
  <si>
    <t>アブラモト　ミナミ</t>
  </si>
  <si>
    <t>オケモト　ユア</t>
  </si>
  <si>
    <t>カワシマ　カリン</t>
  </si>
  <si>
    <t>ヤマザキ　ホノカ</t>
  </si>
  <si>
    <t>大山さくら</t>
  </si>
  <si>
    <t>オオヤマ　サクラ</t>
  </si>
  <si>
    <t>田中　詩乃</t>
  </si>
  <si>
    <t>タナカ　シホ</t>
  </si>
  <si>
    <t>藤本みのり</t>
  </si>
  <si>
    <t>フジモト　ミノリ</t>
  </si>
  <si>
    <t>前田　帆乃</t>
  </si>
  <si>
    <t>マエダ　ホノ</t>
  </si>
  <si>
    <t>浅井理稟佳</t>
  </si>
  <si>
    <t>アサイ　リリカ</t>
  </si>
  <si>
    <t>奥村　李愛</t>
  </si>
  <si>
    <t>オクムラ　リイア</t>
  </si>
  <si>
    <t>小幡　　澪</t>
  </si>
  <si>
    <t>オバタ　ミオ</t>
  </si>
  <si>
    <t>鹿島　爽良</t>
  </si>
  <si>
    <t>カシマ　ソラ</t>
  </si>
  <si>
    <t>木村　安佑</t>
  </si>
  <si>
    <t>キムラ　アユ</t>
  </si>
  <si>
    <t>酒井　梨緒</t>
  </si>
  <si>
    <t>サカイ　リオ</t>
  </si>
  <si>
    <t>笹山　千裕</t>
  </si>
  <si>
    <t>ササヤマ　チヒロ</t>
  </si>
  <si>
    <t>新名　八重</t>
  </si>
  <si>
    <t>シンミョウ　ヤエ</t>
  </si>
  <si>
    <t>竹本梨々花</t>
  </si>
  <si>
    <t>タケモト　リリカ</t>
  </si>
  <si>
    <t>立花　汐月</t>
  </si>
  <si>
    <t>タチバナ　シヅク</t>
  </si>
  <si>
    <t>德田　朱里</t>
  </si>
  <si>
    <t>トクダ　アカリ</t>
  </si>
  <si>
    <t>仲仁谷真実</t>
  </si>
  <si>
    <t>南　有愛瑠</t>
  </si>
  <si>
    <t>ミナミ　ユエル</t>
  </si>
  <si>
    <t>宮﨑　夕佳</t>
  </si>
  <si>
    <t>ミヤザキ　ユウカ</t>
  </si>
  <si>
    <t>山谷日那乃</t>
  </si>
  <si>
    <t>ヤマタニ　ヒナノ</t>
  </si>
  <si>
    <t>オオハラ　エリカ</t>
  </si>
  <si>
    <t>ナカムラ　ユリア</t>
  </si>
  <si>
    <t>カツラギ　ナオ</t>
  </si>
  <si>
    <t>ミヤモト　アイリ</t>
  </si>
  <si>
    <t>深田　　零</t>
  </si>
  <si>
    <t>フカタ　レイ</t>
  </si>
  <si>
    <t>新　　百花</t>
  </si>
  <si>
    <t>シン　モモカ</t>
  </si>
  <si>
    <t>ナカハシ　マナカ</t>
  </si>
  <si>
    <t>北村　芽衣</t>
  </si>
  <si>
    <t>キタムラ　メイ</t>
  </si>
  <si>
    <t>谷口　水月</t>
  </si>
  <si>
    <t>タニグチ　ミツキ</t>
  </si>
  <si>
    <t>大西　紗奈</t>
  </si>
  <si>
    <t>オオニシ　サナ</t>
  </si>
  <si>
    <t>南　部</t>
    <rPh sb="0" eb="1">
      <t>ミナミ</t>
    </rPh>
    <rPh sb="2" eb="3">
      <t>ブ</t>
    </rPh>
    <phoneticPr fontId="4"/>
  </si>
  <si>
    <t>松　陽</t>
    <rPh sb="0" eb="1">
      <t>ショウ</t>
    </rPh>
    <rPh sb="2" eb="3">
      <t>ヨウ</t>
    </rPh>
    <phoneticPr fontId="4"/>
  </si>
  <si>
    <t>板　津</t>
    <rPh sb="0" eb="1">
      <t>イタ</t>
    </rPh>
    <rPh sb="2" eb="3">
      <t>ツ</t>
    </rPh>
    <phoneticPr fontId="4"/>
  </si>
  <si>
    <t>丸　内</t>
    <rPh sb="0" eb="1">
      <t>マル</t>
    </rPh>
    <rPh sb="2" eb="3">
      <t>ウチ</t>
    </rPh>
    <phoneticPr fontId="4"/>
  </si>
  <si>
    <t>安　宅</t>
    <rPh sb="0" eb="1">
      <t>ヤス</t>
    </rPh>
    <rPh sb="2" eb="3">
      <t>タク</t>
    </rPh>
    <phoneticPr fontId="4"/>
  </si>
  <si>
    <t>古谷2坂東3曽我3多造3</t>
    <rPh sb="3" eb="5">
      <t>バンドウ</t>
    </rPh>
    <rPh sb="6" eb="8">
      <t>ソガ</t>
    </rPh>
    <rPh sb="9" eb="11">
      <t>タゾウ</t>
    </rPh>
    <phoneticPr fontId="4"/>
  </si>
  <si>
    <t>山﨑3須磨3竹田3橋本3</t>
    <rPh sb="3" eb="5">
      <t>スマ</t>
    </rPh>
    <rPh sb="6" eb="8">
      <t>タケダ</t>
    </rPh>
    <rPh sb="9" eb="11">
      <t>ハシモト</t>
    </rPh>
    <phoneticPr fontId="4"/>
  </si>
  <si>
    <t>大窪2埴生3寺本3水口2</t>
    <rPh sb="0" eb="2">
      <t>オオクボ</t>
    </rPh>
    <rPh sb="3" eb="5">
      <t>ハニュウ</t>
    </rPh>
    <rPh sb="6" eb="8">
      <t>テラモト</t>
    </rPh>
    <rPh sb="9" eb="11">
      <t>ミズグチ</t>
    </rPh>
    <phoneticPr fontId="4"/>
  </si>
  <si>
    <t>土井3中嶋2宮田2山下3</t>
    <rPh sb="0" eb="2">
      <t>ドイ</t>
    </rPh>
    <rPh sb="3" eb="5">
      <t>ナカシマ</t>
    </rPh>
    <rPh sb="6" eb="8">
      <t>ミヤタ</t>
    </rPh>
    <rPh sb="9" eb="11">
      <t>ヤマシタ</t>
    </rPh>
    <phoneticPr fontId="4"/>
  </si>
  <si>
    <t>小野2西3黒崎2田村3</t>
    <rPh sb="0" eb="2">
      <t>オノ</t>
    </rPh>
    <rPh sb="3" eb="4">
      <t>ニシ</t>
    </rPh>
    <rPh sb="5" eb="7">
      <t>クロサキ</t>
    </rPh>
    <rPh sb="8" eb="10">
      <t>タムラ</t>
    </rPh>
    <phoneticPr fontId="4"/>
  </si>
  <si>
    <t>新谷　陸斗</t>
    <rPh sb="0" eb="2">
      <t>シンタニ</t>
    </rPh>
    <rPh sb="3" eb="4">
      <t>リク</t>
    </rPh>
    <rPh sb="4" eb="5">
      <t>ト</t>
    </rPh>
    <phoneticPr fontId="25"/>
  </si>
  <si>
    <t>松　陽</t>
    <rPh sb="0" eb="1">
      <t>マツ</t>
    </rPh>
    <rPh sb="2" eb="3">
      <t>ヨウ</t>
    </rPh>
    <phoneticPr fontId="33"/>
  </si>
  <si>
    <t>シンタニ　リクト</t>
  </si>
  <si>
    <t>滝口大志朗</t>
    <rPh sb="0" eb="2">
      <t>タキグチ</t>
    </rPh>
    <rPh sb="2" eb="3">
      <t>ダイ</t>
    </rPh>
    <rPh sb="3" eb="4">
      <t>シ</t>
    </rPh>
    <rPh sb="4" eb="5">
      <t>ロウ</t>
    </rPh>
    <phoneticPr fontId="25"/>
  </si>
  <si>
    <t>タキグチ　ダイシロウ</t>
  </si>
  <si>
    <t>谷口悠士朗</t>
    <rPh sb="0" eb="2">
      <t>タニグチ</t>
    </rPh>
    <rPh sb="2" eb="3">
      <t>ユウ</t>
    </rPh>
    <rPh sb="3" eb="4">
      <t>シ</t>
    </rPh>
    <rPh sb="4" eb="5">
      <t>ロウ</t>
    </rPh>
    <phoneticPr fontId="25"/>
  </si>
  <si>
    <t>タニグチ　ユウジロウ</t>
  </si>
  <si>
    <t>谷本　啓鷹</t>
    <rPh sb="0" eb="2">
      <t>タニモト</t>
    </rPh>
    <rPh sb="3" eb="4">
      <t>ケイ</t>
    </rPh>
    <rPh sb="4" eb="5">
      <t>タカ</t>
    </rPh>
    <phoneticPr fontId="25"/>
  </si>
  <si>
    <t>タニモト　ヒロタカ</t>
  </si>
  <si>
    <t>宮岸　直生</t>
    <rPh sb="0" eb="2">
      <t>ミヤギシ</t>
    </rPh>
    <rPh sb="3" eb="4">
      <t>スナオ</t>
    </rPh>
    <rPh sb="4" eb="5">
      <t>ショウ</t>
    </rPh>
    <phoneticPr fontId="25"/>
  </si>
  <si>
    <t>ミヤギシ　ナオキ</t>
  </si>
  <si>
    <t>向　竜之介</t>
    <rPh sb="0" eb="1">
      <t>ムカイ</t>
    </rPh>
    <rPh sb="2" eb="5">
      <t>リュウノスケ</t>
    </rPh>
    <phoneticPr fontId="25"/>
  </si>
  <si>
    <t>ムカイ　リュウノスケ</t>
  </si>
  <si>
    <t>渡邉　聖虎</t>
  </si>
  <si>
    <t>ワタナベ　キヨトラ</t>
  </si>
  <si>
    <t>山二　大輝</t>
    <rPh sb="0" eb="2">
      <t>ヤマニ</t>
    </rPh>
    <rPh sb="3" eb="4">
      <t>ダイ</t>
    </rPh>
    <rPh sb="4" eb="5">
      <t>キ</t>
    </rPh>
    <phoneticPr fontId="25"/>
  </si>
  <si>
    <t>南　部</t>
    <rPh sb="0" eb="1">
      <t>ミナミ</t>
    </rPh>
    <rPh sb="2" eb="3">
      <t>ブ</t>
    </rPh>
    <phoneticPr fontId="33"/>
  </si>
  <si>
    <t>東野　友哉</t>
    <rPh sb="0" eb="2">
      <t>ヒガシノ</t>
    </rPh>
    <rPh sb="3" eb="4">
      <t>トモ</t>
    </rPh>
    <rPh sb="4" eb="5">
      <t>ヤ</t>
    </rPh>
    <phoneticPr fontId="25"/>
  </si>
  <si>
    <t>南川　泰志</t>
    <rPh sb="0" eb="1">
      <t>ミナミ</t>
    </rPh>
    <rPh sb="1" eb="2">
      <t>カワ</t>
    </rPh>
    <rPh sb="3" eb="4">
      <t>タイ</t>
    </rPh>
    <rPh sb="4" eb="5">
      <t>シ</t>
    </rPh>
    <phoneticPr fontId="25"/>
  </si>
  <si>
    <t>中西　一颯</t>
    <rPh sb="0" eb="2">
      <t>ナカニシ</t>
    </rPh>
    <rPh sb="3" eb="4">
      <t>イチ</t>
    </rPh>
    <rPh sb="4" eb="5">
      <t>ソウ</t>
    </rPh>
    <phoneticPr fontId="25"/>
  </si>
  <si>
    <t>中村　　匠</t>
    <rPh sb="0" eb="2">
      <t>ナカムラ</t>
    </rPh>
    <rPh sb="4" eb="5">
      <t>タクミ</t>
    </rPh>
    <phoneticPr fontId="25"/>
  </si>
  <si>
    <t>林　　叡希</t>
    <rPh sb="0" eb="1">
      <t>ハヤシ</t>
    </rPh>
    <rPh sb="3" eb="4">
      <t>エイ</t>
    </rPh>
    <rPh sb="4" eb="5">
      <t>キ</t>
    </rPh>
    <phoneticPr fontId="25"/>
  </si>
  <si>
    <t>畦地　幸喜</t>
  </si>
  <si>
    <t>アゼチ　コウキ</t>
  </si>
  <si>
    <t>岩尾　悠希</t>
  </si>
  <si>
    <t>イワオ　ユウキ</t>
  </si>
  <si>
    <t>岩崎　永遠</t>
  </si>
  <si>
    <t>イワサキ　トワ</t>
  </si>
  <si>
    <t>中居　煌士</t>
  </si>
  <si>
    <t>ナカイ　コウシ</t>
  </si>
  <si>
    <t>中本　圭祐</t>
  </si>
  <si>
    <t>ナカモト　ケイスケ</t>
  </si>
  <si>
    <t>西村　雪那</t>
  </si>
  <si>
    <t>ニシムラ　セツナ</t>
  </si>
  <si>
    <t>長谷川一空</t>
  </si>
  <si>
    <t>ハセガワ　イックウ</t>
  </si>
  <si>
    <t>前山　翔平</t>
  </si>
  <si>
    <t>マエヤマ　ショウへイ</t>
  </si>
  <si>
    <t>宮西　　竜</t>
  </si>
  <si>
    <t>ミヤニシ　リュウ</t>
  </si>
  <si>
    <t>庄田　慎正</t>
    <rPh sb="0" eb="1">
      <t>ショウ</t>
    </rPh>
    <rPh sb="1" eb="2">
      <t>タ</t>
    </rPh>
    <rPh sb="3" eb="4">
      <t>シン</t>
    </rPh>
    <rPh sb="4" eb="5">
      <t>セイ</t>
    </rPh>
    <phoneticPr fontId="7"/>
  </si>
  <si>
    <t>南　部</t>
    <rPh sb="0" eb="1">
      <t>ミナミ</t>
    </rPh>
    <rPh sb="2" eb="3">
      <t>ブ</t>
    </rPh>
    <phoneticPr fontId="28"/>
  </si>
  <si>
    <t>ショウダ　シンセイ</t>
  </si>
  <si>
    <t>岡崎　愛斗</t>
    <rPh sb="3" eb="4">
      <t>ト</t>
    </rPh>
    <phoneticPr fontId="25"/>
  </si>
  <si>
    <t>中　海</t>
    <rPh sb="0" eb="1">
      <t>ナカ</t>
    </rPh>
    <rPh sb="2" eb="3">
      <t>ウミ</t>
    </rPh>
    <phoneticPr fontId="33"/>
  </si>
  <si>
    <t>池原　奏太</t>
    <rPh sb="0" eb="1">
      <t>イケハラ</t>
    </rPh>
    <rPh sb="3" eb="4">
      <t>タ</t>
    </rPh>
    <phoneticPr fontId="25"/>
  </si>
  <si>
    <t>イケハラ　カナタ</t>
  </si>
  <si>
    <t>小森　絢斗</t>
  </si>
  <si>
    <t>コモリ　アヤト</t>
  </si>
  <si>
    <t>深田　　輪</t>
  </si>
  <si>
    <t>フカタ　リン</t>
  </si>
  <si>
    <t>深田　　連</t>
  </si>
  <si>
    <t>フカタ　レン</t>
  </si>
  <si>
    <t>堀内　徠斗</t>
  </si>
  <si>
    <t>ホリウチ　ライト</t>
  </si>
  <si>
    <t>本村　飛空</t>
    <rPh sb="0" eb="2">
      <t>モトムラ</t>
    </rPh>
    <rPh sb="3" eb="4">
      <t>ト</t>
    </rPh>
    <rPh sb="4" eb="5">
      <t>ソラ</t>
    </rPh>
    <phoneticPr fontId="25"/>
  </si>
  <si>
    <t>モトムラ　ヒュウア</t>
  </si>
  <si>
    <t>檜山　仁雲</t>
    <rPh sb="0" eb="2">
      <t>ヒヤマ</t>
    </rPh>
    <rPh sb="3" eb="4">
      <t>ジン</t>
    </rPh>
    <rPh sb="4" eb="5">
      <t>クモ</t>
    </rPh>
    <phoneticPr fontId="25"/>
  </si>
  <si>
    <t>松東みどり</t>
  </si>
  <si>
    <t>松岡　雅昂</t>
    <rPh sb="0" eb="2">
      <t>マツオカ</t>
    </rPh>
    <rPh sb="3" eb="4">
      <t>マサ</t>
    </rPh>
    <rPh sb="4" eb="5">
      <t>タカブ</t>
    </rPh>
    <phoneticPr fontId="25"/>
  </si>
  <si>
    <t>松岡　蒼大</t>
    <rPh sb="0" eb="2">
      <t>マツオカ</t>
    </rPh>
    <rPh sb="3" eb="5">
      <t>ソウタ</t>
    </rPh>
    <phoneticPr fontId="25"/>
  </si>
  <si>
    <t>マツオカ　ソウタ</t>
  </si>
  <si>
    <t>吉田　　匠</t>
    <rPh sb="0" eb="2">
      <t>ヨシダ</t>
    </rPh>
    <rPh sb="4" eb="5">
      <t>タクミ</t>
    </rPh>
    <phoneticPr fontId="25"/>
  </si>
  <si>
    <t>ヨシダ　タクミ</t>
  </si>
  <si>
    <t>大森　聖和</t>
    <rPh sb="0" eb="2">
      <t>オオモリ</t>
    </rPh>
    <rPh sb="3" eb="4">
      <t>セイ</t>
    </rPh>
    <rPh sb="4" eb="5">
      <t>ワ</t>
    </rPh>
    <phoneticPr fontId="25"/>
  </si>
  <si>
    <t>板　津</t>
    <rPh sb="0" eb="1">
      <t>イタ</t>
    </rPh>
    <rPh sb="2" eb="3">
      <t>ヅ</t>
    </rPh>
    <phoneticPr fontId="33"/>
  </si>
  <si>
    <t>オオモリ　セナ</t>
  </si>
  <si>
    <t>小林　遥真</t>
    <rPh sb="0" eb="2">
      <t>コバヤシ</t>
    </rPh>
    <rPh sb="3" eb="4">
      <t>ハルカ</t>
    </rPh>
    <rPh sb="4" eb="5">
      <t>マ</t>
    </rPh>
    <phoneticPr fontId="25"/>
  </si>
  <si>
    <t>コバヤシ　ハルマ</t>
  </si>
  <si>
    <t>西田　敦哉</t>
    <rPh sb="0" eb="2">
      <t>ニシダ</t>
    </rPh>
    <rPh sb="3" eb="5">
      <t>アツヤ</t>
    </rPh>
    <phoneticPr fontId="25"/>
  </si>
  <si>
    <t>ニシタ　アツヤ</t>
  </si>
  <si>
    <t>東　　那羽</t>
    <rPh sb="0" eb="1">
      <t>ヒガシ</t>
    </rPh>
    <rPh sb="3" eb="4">
      <t>ナ</t>
    </rPh>
    <rPh sb="4" eb="5">
      <t>ワ</t>
    </rPh>
    <phoneticPr fontId="25"/>
  </si>
  <si>
    <t>ヒガシ　ナウ</t>
  </si>
  <si>
    <t>東　　優利</t>
    <rPh sb="0" eb="1">
      <t>ヒガシ</t>
    </rPh>
    <rPh sb="3" eb="4">
      <t>ユウ</t>
    </rPh>
    <rPh sb="4" eb="5">
      <t>リ</t>
    </rPh>
    <phoneticPr fontId="25"/>
  </si>
  <si>
    <t>山本　典磨</t>
    <rPh sb="0" eb="2">
      <t>ヤマモト</t>
    </rPh>
    <rPh sb="3" eb="4">
      <t>テン</t>
    </rPh>
    <rPh sb="4" eb="5">
      <t>ミガ</t>
    </rPh>
    <phoneticPr fontId="25"/>
  </si>
  <si>
    <t>ヤマモト　テンマ</t>
  </si>
  <si>
    <t>上野　真輝</t>
  </si>
  <si>
    <t>ウエノ　マサキ</t>
  </si>
  <si>
    <t>曽田　大翔</t>
  </si>
  <si>
    <t>ソダ　ヒロト</t>
  </si>
  <si>
    <t>永井　　凛</t>
  </si>
  <si>
    <t>ナガイ　リン</t>
  </si>
  <si>
    <t>中森　靖修</t>
  </si>
  <si>
    <t>ナカモリ　ヤスヒサ</t>
  </si>
  <si>
    <t>本田　征也</t>
  </si>
  <si>
    <t>ホンダ　セイヤ</t>
  </si>
  <si>
    <t>千田　颯斗</t>
    <rPh sb="3" eb="5">
      <t>ハヤト</t>
    </rPh>
    <phoneticPr fontId="25"/>
  </si>
  <si>
    <t>芦　城</t>
    <rPh sb="0" eb="1">
      <t>アシ</t>
    </rPh>
    <rPh sb="2" eb="3">
      <t>シロ</t>
    </rPh>
    <phoneticPr fontId="33"/>
  </si>
  <si>
    <t>センダ　ハヤト</t>
  </si>
  <si>
    <t>髙山　翔太</t>
    <rPh sb="0" eb="2">
      <t>タカヤマ</t>
    </rPh>
    <rPh sb="3" eb="5">
      <t>ショウタ</t>
    </rPh>
    <phoneticPr fontId="25"/>
  </si>
  <si>
    <t>タカヤマ　ショウタ</t>
  </si>
  <si>
    <t>中山　凱己</t>
    <rPh sb="0" eb="2">
      <t>ナカヤマ</t>
    </rPh>
    <rPh sb="3" eb="4">
      <t>ガイ</t>
    </rPh>
    <rPh sb="4" eb="5">
      <t>コ</t>
    </rPh>
    <phoneticPr fontId="25"/>
  </si>
  <si>
    <t>ナカヤマ　カツキ</t>
  </si>
  <si>
    <t>東方　利遙</t>
    <rPh sb="0" eb="1">
      <t>ヒガシ</t>
    </rPh>
    <rPh sb="1" eb="2">
      <t>カタ</t>
    </rPh>
    <rPh sb="3" eb="4">
      <t>リ</t>
    </rPh>
    <rPh sb="4" eb="5">
      <t>ハルカ</t>
    </rPh>
    <phoneticPr fontId="25"/>
  </si>
  <si>
    <t>ヒガシカタ　リョウ</t>
  </si>
  <si>
    <t>藤田　秀桜</t>
    <rPh sb="0" eb="2">
      <t>フジタ</t>
    </rPh>
    <rPh sb="3" eb="4">
      <t>シュウ</t>
    </rPh>
    <rPh sb="4" eb="5">
      <t>オウ</t>
    </rPh>
    <phoneticPr fontId="25"/>
  </si>
  <si>
    <t>フジタ　シュウオウ</t>
  </si>
  <si>
    <t>本井　生真</t>
    <rPh sb="0" eb="2">
      <t>モトイ</t>
    </rPh>
    <rPh sb="3" eb="4">
      <t>イ</t>
    </rPh>
    <rPh sb="4" eb="5">
      <t>シン</t>
    </rPh>
    <phoneticPr fontId="25"/>
  </si>
  <si>
    <t>モトイ　イクマ</t>
  </si>
  <si>
    <t>金平　莉玖</t>
    <rPh sb="0" eb="2">
      <t>カナヒラ</t>
    </rPh>
    <rPh sb="3" eb="4">
      <t>リ</t>
    </rPh>
    <rPh sb="4" eb="5">
      <t>キュウ</t>
    </rPh>
    <phoneticPr fontId="25"/>
  </si>
  <si>
    <t>カネヒラ　リク</t>
  </si>
  <si>
    <t>山本　陽生</t>
    <rPh sb="3" eb="4">
      <t>ヨウ</t>
    </rPh>
    <rPh sb="4" eb="5">
      <t>セイ</t>
    </rPh>
    <phoneticPr fontId="25"/>
  </si>
  <si>
    <t>ヤマモト　ハルキ</t>
  </si>
  <si>
    <t>越田　楽登</t>
    <rPh sb="0" eb="1">
      <t>コ</t>
    </rPh>
    <rPh sb="1" eb="2">
      <t>タ</t>
    </rPh>
    <rPh sb="3" eb="4">
      <t>ラク</t>
    </rPh>
    <rPh sb="4" eb="5">
      <t>ノボ</t>
    </rPh>
    <phoneticPr fontId="25"/>
  </si>
  <si>
    <t>コシタ　ラクト</t>
  </si>
  <si>
    <t>坂本獅夢蘭</t>
    <rPh sb="0" eb="2">
      <t>サカモト</t>
    </rPh>
    <rPh sb="2" eb="3">
      <t>シ</t>
    </rPh>
    <rPh sb="3" eb="4">
      <t>ユメ</t>
    </rPh>
    <rPh sb="4" eb="5">
      <t>ラン</t>
    </rPh>
    <phoneticPr fontId="25"/>
  </si>
  <si>
    <t>サカモト　ジュラ</t>
  </si>
  <si>
    <t>石井　暖也</t>
    <rPh sb="0" eb="2">
      <t>イシイ</t>
    </rPh>
    <rPh sb="3" eb="4">
      <t>ダン</t>
    </rPh>
    <rPh sb="4" eb="5">
      <t>ナリ</t>
    </rPh>
    <phoneticPr fontId="25"/>
  </si>
  <si>
    <t>武内　詩音</t>
    <rPh sb="0" eb="2">
      <t>タケウチ</t>
    </rPh>
    <rPh sb="3" eb="5">
      <t>シオン</t>
    </rPh>
    <phoneticPr fontId="25"/>
  </si>
  <si>
    <t>武内　波琉</t>
    <rPh sb="0" eb="2">
      <t>タケウチ</t>
    </rPh>
    <rPh sb="3" eb="4">
      <t>ナミ</t>
    </rPh>
    <rPh sb="4" eb="5">
      <t>ル</t>
    </rPh>
    <phoneticPr fontId="25"/>
  </si>
  <si>
    <t>出野　莉煌</t>
    <rPh sb="0" eb="1">
      <t>デ</t>
    </rPh>
    <rPh sb="1" eb="2">
      <t>ノ</t>
    </rPh>
    <rPh sb="3" eb="4">
      <t>リ</t>
    </rPh>
    <rPh sb="4" eb="5">
      <t>コウ</t>
    </rPh>
    <phoneticPr fontId="25"/>
  </si>
  <si>
    <t>石田　健祐</t>
    <rPh sb="0" eb="2">
      <t>イシダ</t>
    </rPh>
    <rPh sb="3" eb="4">
      <t>ケン</t>
    </rPh>
    <rPh sb="4" eb="5">
      <t>ユウ</t>
    </rPh>
    <phoneticPr fontId="25"/>
  </si>
  <si>
    <t>小川　　崚</t>
    <rPh sb="0" eb="2">
      <t>オガワ</t>
    </rPh>
    <rPh sb="4" eb="5">
      <t>リョウ</t>
    </rPh>
    <phoneticPr fontId="25"/>
  </si>
  <si>
    <t>打田　大輝</t>
    <rPh sb="0" eb="1">
      <t>ウ</t>
    </rPh>
    <rPh sb="1" eb="2">
      <t>タ</t>
    </rPh>
    <rPh sb="3" eb="5">
      <t>タイキ</t>
    </rPh>
    <phoneticPr fontId="25"/>
  </si>
  <si>
    <t>橋本　明弥</t>
    <rPh sb="0" eb="2">
      <t>ハシモト</t>
    </rPh>
    <rPh sb="3" eb="4">
      <t>メイ</t>
    </rPh>
    <rPh sb="4" eb="5">
      <t>ヤ</t>
    </rPh>
    <phoneticPr fontId="25"/>
  </si>
  <si>
    <t>糸尾　侑将</t>
    <rPh sb="0" eb="1">
      <t>イト</t>
    </rPh>
    <rPh sb="1" eb="2">
      <t>オ</t>
    </rPh>
    <rPh sb="3" eb="4">
      <t>ユウ</t>
    </rPh>
    <rPh sb="4" eb="5">
      <t>ハタ</t>
    </rPh>
    <phoneticPr fontId="25"/>
  </si>
  <si>
    <t>上野タケル</t>
    <rPh sb="0" eb="1">
      <t>ウエ</t>
    </rPh>
    <rPh sb="1" eb="2">
      <t>ノ</t>
    </rPh>
    <phoneticPr fontId="25"/>
  </si>
  <si>
    <t>木村　篤弥</t>
    <rPh sb="0" eb="2">
      <t>キムラ</t>
    </rPh>
    <rPh sb="3" eb="5">
      <t>アツヤ</t>
    </rPh>
    <phoneticPr fontId="25"/>
  </si>
  <si>
    <t>桑島　健真</t>
    <rPh sb="0" eb="2">
      <t>クワシマ</t>
    </rPh>
    <rPh sb="3" eb="5">
      <t>ケンマ</t>
    </rPh>
    <phoneticPr fontId="25"/>
  </si>
  <si>
    <t>鈴木　大晴</t>
    <rPh sb="0" eb="2">
      <t>スズキ</t>
    </rPh>
    <rPh sb="3" eb="4">
      <t>オオ</t>
    </rPh>
    <rPh sb="4" eb="5">
      <t>ハ</t>
    </rPh>
    <phoneticPr fontId="25"/>
  </si>
  <si>
    <t>寺岸　俊喜</t>
    <rPh sb="0" eb="1">
      <t>テラ</t>
    </rPh>
    <rPh sb="1" eb="2">
      <t>キシ</t>
    </rPh>
    <rPh sb="3" eb="4">
      <t>シュン</t>
    </rPh>
    <rPh sb="4" eb="5">
      <t>ヨロコ</t>
    </rPh>
    <phoneticPr fontId="25"/>
  </si>
  <si>
    <t>中野　智康</t>
    <rPh sb="0" eb="1">
      <t>ナカ</t>
    </rPh>
    <rPh sb="1" eb="2">
      <t>ノ</t>
    </rPh>
    <rPh sb="3" eb="5">
      <t>トモヤス</t>
    </rPh>
    <phoneticPr fontId="25"/>
  </si>
  <si>
    <t>北原　昂太</t>
  </si>
  <si>
    <t>キタハラ　コウタ</t>
  </si>
  <si>
    <t>大家　清空</t>
  </si>
  <si>
    <t>ダイカ　セラ</t>
  </si>
  <si>
    <t>寺門匠太郎</t>
  </si>
  <si>
    <t>テラカド　ショウタロウ</t>
  </si>
  <si>
    <t>阿慈知蒼真</t>
  </si>
  <si>
    <t>アジチ　ソウマ</t>
  </si>
  <si>
    <t>有山　　啓</t>
  </si>
  <si>
    <t>アリヤマ　ケイ</t>
  </si>
  <si>
    <t>石橋長志郎</t>
  </si>
  <si>
    <t>イシバシ　チョウシロウ</t>
  </si>
  <si>
    <t>加藤　颯悟</t>
  </si>
  <si>
    <t>カトウ　ソウゴ</t>
  </si>
  <si>
    <t>山根　康資</t>
  </si>
  <si>
    <t>ヤマネ　コウスケ</t>
  </si>
  <si>
    <t>三輪　大智</t>
    <rPh sb="0" eb="2">
      <t>ミワ</t>
    </rPh>
    <rPh sb="3" eb="5">
      <t>ダイチ</t>
    </rPh>
    <phoneticPr fontId="25"/>
  </si>
  <si>
    <t>ミワ　ダイチ</t>
  </si>
  <si>
    <t>押野　歩</t>
  </si>
  <si>
    <t>オシノ　アユム</t>
  </si>
  <si>
    <t>重吉　晄羽</t>
  </si>
  <si>
    <t>シゲヨシ　テルハ</t>
  </si>
  <si>
    <t>新谷　翔磨</t>
  </si>
  <si>
    <t>シンタニ　ショウマ</t>
  </si>
  <si>
    <t>齋藤　慈人</t>
  </si>
  <si>
    <t>サイトウ　イット</t>
  </si>
  <si>
    <t>新谷　契夏</t>
  </si>
  <si>
    <t>シンタニ　セツナ</t>
  </si>
  <si>
    <t>北村　陽向</t>
  </si>
  <si>
    <t>キタムラ　ヒナタ</t>
  </si>
  <si>
    <t>城戸　優我</t>
  </si>
  <si>
    <t>キド　ユウガ</t>
  </si>
  <si>
    <t>谷口　幸聖</t>
  </si>
  <si>
    <t>タニグチ　コウセイ</t>
  </si>
  <si>
    <t>北村　勝聖</t>
  </si>
  <si>
    <t>キタムラ　カッセイ</t>
  </si>
  <si>
    <t>横田　晴海</t>
  </si>
  <si>
    <t>ヨコタ　ハルミ</t>
  </si>
  <si>
    <t>荒木　賢也</t>
  </si>
  <si>
    <t>アラキ　ケンヤ</t>
  </si>
  <si>
    <t>渡辺マサウ</t>
  </si>
  <si>
    <t>ワタナベ　マサウ</t>
  </si>
  <si>
    <t>塚山　結正</t>
  </si>
  <si>
    <t>ツカヤマ　ユウセイ</t>
  </si>
  <si>
    <t>前田　愛輝</t>
  </si>
  <si>
    <t>マエダ　アイキ</t>
  </si>
  <si>
    <t>大杉　彩人</t>
    <rPh sb="0" eb="2">
      <t>オオスギ</t>
    </rPh>
    <rPh sb="3" eb="4">
      <t>アヤ</t>
    </rPh>
    <rPh sb="4" eb="5">
      <t>ヒト</t>
    </rPh>
    <phoneticPr fontId="25"/>
  </si>
  <si>
    <t>オオスギ　アヤト</t>
  </si>
  <si>
    <t>北　　智仁</t>
    <rPh sb="3" eb="5">
      <t>トモヒト</t>
    </rPh>
    <phoneticPr fontId="25"/>
  </si>
  <si>
    <t>キタ　トモノリ</t>
  </si>
  <si>
    <t>木戸口晴真</t>
    <rPh sb="0" eb="3">
      <t>キドグチ</t>
    </rPh>
    <rPh sb="3" eb="4">
      <t>ハル</t>
    </rPh>
    <rPh sb="4" eb="5">
      <t>マ</t>
    </rPh>
    <phoneticPr fontId="25"/>
  </si>
  <si>
    <t>キドグチ　ハルマ</t>
  </si>
  <si>
    <t>新田　大和</t>
    <rPh sb="0" eb="2">
      <t>ニッタ</t>
    </rPh>
    <rPh sb="3" eb="5">
      <t>ヤマト</t>
    </rPh>
    <phoneticPr fontId="25"/>
  </si>
  <si>
    <t>ニッタ　ヤマト</t>
  </si>
  <si>
    <t>廿日岩巧真</t>
    <rPh sb="0" eb="3">
      <t>ハツカイワ</t>
    </rPh>
    <rPh sb="3" eb="5">
      <t>タクマ</t>
    </rPh>
    <phoneticPr fontId="25"/>
  </si>
  <si>
    <t>ハツカイワ　タクマ</t>
  </si>
  <si>
    <t>南出　勇心</t>
    <rPh sb="0" eb="1">
      <t>ミナミ</t>
    </rPh>
    <rPh sb="1" eb="2">
      <t>デ</t>
    </rPh>
    <rPh sb="3" eb="5">
      <t>ユウシン</t>
    </rPh>
    <phoneticPr fontId="25"/>
  </si>
  <si>
    <t>ミナミデ　ユウト</t>
  </si>
  <si>
    <t>青木　智昭</t>
    <rPh sb="0" eb="2">
      <t>アオキ</t>
    </rPh>
    <rPh sb="3" eb="5">
      <t>トモアキ</t>
    </rPh>
    <phoneticPr fontId="25"/>
  </si>
  <si>
    <t>アオキ　トモアキ</t>
  </si>
  <si>
    <t>上田　　椿</t>
    <rPh sb="0" eb="2">
      <t>ウエダ</t>
    </rPh>
    <rPh sb="4" eb="5">
      <t>ツバキ</t>
    </rPh>
    <phoneticPr fontId="25"/>
  </si>
  <si>
    <t>板　津</t>
    <rPh sb="0" eb="1">
      <t>イタ</t>
    </rPh>
    <rPh sb="2" eb="3">
      <t>ヅ</t>
    </rPh>
    <phoneticPr fontId="29"/>
  </si>
  <si>
    <t>ウエダ　ツバキ</t>
  </si>
  <si>
    <t>岡本　杏里</t>
    <rPh sb="0" eb="2">
      <t>オカモト</t>
    </rPh>
    <rPh sb="3" eb="5">
      <t>アンリ</t>
    </rPh>
    <phoneticPr fontId="25"/>
  </si>
  <si>
    <t>オカモト　アンリ</t>
  </si>
  <si>
    <t>曽田　春妃</t>
    <rPh sb="0" eb="2">
      <t>ソダ</t>
    </rPh>
    <rPh sb="3" eb="4">
      <t>ハル</t>
    </rPh>
    <rPh sb="4" eb="5">
      <t>キサキ</t>
    </rPh>
    <phoneticPr fontId="25"/>
  </si>
  <si>
    <t>ソダ　ハルヒ</t>
  </si>
  <si>
    <t>谷保　心菜</t>
    <rPh sb="0" eb="2">
      <t>タニホ</t>
    </rPh>
    <rPh sb="3" eb="4">
      <t>ココロ</t>
    </rPh>
    <rPh sb="4" eb="5">
      <t>ナ</t>
    </rPh>
    <phoneticPr fontId="25"/>
  </si>
  <si>
    <t>タニホ　ココナ</t>
  </si>
  <si>
    <t>出口　碧海</t>
    <rPh sb="0" eb="2">
      <t>デグチ</t>
    </rPh>
    <rPh sb="3" eb="4">
      <t>アオイ</t>
    </rPh>
    <rPh sb="4" eb="5">
      <t>ウミ</t>
    </rPh>
    <phoneticPr fontId="25"/>
  </si>
  <si>
    <t>デグチ　ミム</t>
  </si>
  <si>
    <t>西角　乃愛</t>
    <rPh sb="0" eb="2">
      <t>ニシカド</t>
    </rPh>
    <rPh sb="3" eb="5">
      <t>ノア</t>
    </rPh>
    <phoneticPr fontId="25"/>
  </si>
  <si>
    <t>ニシカド　ノア</t>
  </si>
  <si>
    <t>山口　日瑚</t>
    <rPh sb="0" eb="2">
      <t>ヤマグチ</t>
    </rPh>
    <rPh sb="3" eb="4">
      <t>ヒ</t>
    </rPh>
    <rPh sb="4" eb="5">
      <t>コ</t>
    </rPh>
    <phoneticPr fontId="25"/>
  </si>
  <si>
    <t>澤田　亜子</t>
  </si>
  <si>
    <t>サワダ　アコ</t>
  </si>
  <si>
    <t>鈴木　柑那</t>
  </si>
  <si>
    <t>スズキ　カンナ</t>
  </si>
  <si>
    <t>中田　光南</t>
  </si>
  <si>
    <t>ナカダ　ヒナ</t>
  </si>
  <si>
    <t>成田　るあ</t>
  </si>
  <si>
    <t>ナリタ　ルア</t>
  </si>
  <si>
    <t>中村はるか</t>
    <rPh sb="0" eb="2">
      <t>ナカムラ</t>
    </rPh>
    <phoneticPr fontId="25"/>
  </si>
  <si>
    <t>芦　城</t>
    <rPh sb="0" eb="1">
      <t>アシ</t>
    </rPh>
    <rPh sb="2" eb="3">
      <t>シロ</t>
    </rPh>
    <phoneticPr fontId="29"/>
  </si>
  <si>
    <t>ナカムラ　ハルカ</t>
  </si>
  <si>
    <t>瀧　菜々子</t>
    <rPh sb="0" eb="1">
      <t>タキ</t>
    </rPh>
    <rPh sb="2" eb="3">
      <t>ナ</t>
    </rPh>
    <rPh sb="4" eb="5">
      <t>コ</t>
    </rPh>
    <phoneticPr fontId="25"/>
  </si>
  <si>
    <t>タキ　ナナコ</t>
  </si>
  <si>
    <t>藤本姫真莉</t>
    <rPh sb="0" eb="2">
      <t>フジモト</t>
    </rPh>
    <rPh sb="2" eb="3">
      <t>ヒメ</t>
    </rPh>
    <rPh sb="3" eb="4">
      <t>シン</t>
    </rPh>
    <rPh sb="4" eb="5">
      <t>リ</t>
    </rPh>
    <phoneticPr fontId="25"/>
  </si>
  <si>
    <t>フジモト　ヒマリ</t>
  </si>
  <si>
    <t>木田　愛絆</t>
    <rPh sb="0" eb="2">
      <t>キダ</t>
    </rPh>
    <rPh sb="3" eb="4">
      <t>アイ</t>
    </rPh>
    <rPh sb="4" eb="5">
      <t>キズナ</t>
    </rPh>
    <phoneticPr fontId="25"/>
  </si>
  <si>
    <t>キダ　アイハ</t>
  </si>
  <si>
    <t>村上ひなた</t>
    <rPh sb="0" eb="2">
      <t>ムラカミ</t>
    </rPh>
    <phoneticPr fontId="25"/>
  </si>
  <si>
    <t>ムラカミ　ヒナタ</t>
  </si>
  <si>
    <t>山崎　美天</t>
    <rPh sb="0" eb="2">
      <t>ヤマザキ</t>
    </rPh>
    <rPh sb="3" eb="4">
      <t>ビ</t>
    </rPh>
    <rPh sb="4" eb="5">
      <t>テン</t>
    </rPh>
    <phoneticPr fontId="25"/>
  </si>
  <si>
    <t>ヤマザキ　ミソラ</t>
  </si>
  <si>
    <t>木田幸々萌</t>
    <rPh sb="0" eb="2">
      <t>キダ</t>
    </rPh>
    <rPh sb="2" eb="3">
      <t>サチ</t>
    </rPh>
    <rPh sb="4" eb="5">
      <t>モエ</t>
    </rPh>
    <phoneticPr fontId="25"/>
  </si>
  <si>
    <t>吉田　華歩</t>
    <rPh sb="0" eb="2">
      <t>ヨシタ</t>
    </rPh>
    <rPh sb="3" eb="4">
      <t>ハナ</t>
    </rPh>
    <rPh sb="4" eb="5">
      <t>アユミ</t>
    </rPh>
    <phoneticPr fontId="25"/>
  </si>
  <si>
    <t>山本ひなた</t>
    <rPh sb="0" eb="2">
      <t>ヤマモト</t>
    </rPh>
    <phoneticPr fontId="25"/>
  </si>
  <si>
    <t>伊藤由奈乃</t>
    <rPh sb="0" eb="2">
      <t>イトウ</t>
    </rPh>
    <rPh sb="2" eb="3">
      <t>ユ</t>
    </rPh>
    <rPh sb="3" eb="4">
      <t>ナ</t>
    </rPh>
    <rPh sb="4" eb="5">
      <t>ノ</t>
    </rPh>
    <phoneticPr fontId="25"/>
  </si>
  <si>
    <t>髙橋　　真</t>
    <rPh sb="0" eb="2">
      <t>タカハシ</t>
    </rPh>
    <rPh sb="4" eb="5">
      <t>シン</t>
    </rPh>
    <phoneticPr fontId="25"/>
  </si>
  <si>
    <t>松島　美詩</t>
    <rPh sb="0" eb="2">
      <t>マツシマ</t>
    </rPh>
    <rPh sb="3" eb="4">
      <t>ミ</t>
    </rPh>
    <rPh sb="4" eb="5">
      <t>シ</t>
    </rPh>
    <phoneticPr fontId="25"/>
  </si>
  <si>
    <t>佐久間理智</t>
    <rPh sb="0" eb="3">
      <t>サクマ</t>
    </rPh>
    <rPh sb="3" eb="4">
      <t>リ</t>
    </rPh>
    <rPh sb="4" eb="5">
      <t>トモ</t>
    </rPh>
    <phoneticPr fontId="25"/>
  </si>
  <si>
    <t>笹田　塔子</t>
    <rPh sb="0" eb="2">
      <t>ササダ</t>
    </rPh>
    <rPh sb="3" eb="4">
      <t>トウ</t>
    </rPh>
    <rPh sb="4" eb="5">
      <t>コ</t>
    </rPh>
    <phoneticPr fontId="25"/>
  </si>
  <si>
    <t>笹原　　梓</t>
    <rPh sb="0" eb="2">
      <t>ササハラ</t>
    </rPh>
    <rPh sb="4" eb="5">
      <t>アズサ</t>
    </rPh>
    <phoneticPr fontId="25"/>
  </si>
  <si>
    <t>鶴田　あい</t>
    <rPh sb="0" eb="2">
      <t>ツルタ</t>
    </rPh>
    <phoneticPr fontId="25"/>
  </si>
  <si>
    <t>油本みなみ</t>
    <rPh sb="0" eb="2">
      <t>アブラモト</t>
    </rPh>
    <phoneticPr fontId="25"/>
  </si>
  <si>
    <t>桶本　結彩</t>
    <rPh sb="0" eb="2">
      <t>オケモト</t>
    </rPh>
    <rPh sb="3" eb="4">
      <t>ケツ</t>
    </rPh>
    <rPh sb="4" eb="5">
      <t>アヤ</t>
    </rPh>
    <phoneticPr fontId="25"/>
  </si>
  <si>
    <t>河島　伽凛</t>
    <rPh sb="0" eb="2">
      <t>カワシマ</t>
    </rPh>
    <rPh sb="3" eb="4">
      <t>カ</t>
    </rPh>
    <rPh sb="4" eb="5">
      <t>リン</t>
    </rPh>
    <phoneticPr fontId="25"/>
  </si>
  <si>
    <t>山崎ほのか</t>
    <rPh sb="0" eb="2">
      <t>ヤマザキ</t>
    </rPh>
    <phoneticPr fontId="25"/>
  </si>
  <si>
    <t>岸　あかり</t>
  </si>
  <si>
    <t>キシ　アカリ</t>
  </si>
  <si>
    <t>金子　千夏</t>
  </si>
  <si>
    <t>カネコ　チナツ</t>
  </si>
  <si>
    <t>横田　里菜</t>
  </si>
  <si>
    <t>ヨコタ　リナ</t>
  </si>
  <si>
    <t>前　　優杏</t>
  </si>
  <si>
    <t>マエ　ユウア</t>
  </si>
  <si>
    <t>中村　真菜</t>
  </si>
  <si>
    <t>ナカムラ　マナ</t>
  </si>
  <si>
    <t>阿戸　洸花</t>
  </si>
  <si>
    <t>アド　ホノカ</t>
  </si>
  <si>
    <t>山田　結衣</t>
  </si>
  <si>
    <t>ヤマダ　ユイ</t>
  </si>
  <si>
    <t>西田　結柚</t>
  </si>
  <si>
    <t>ニシタ　ユウユ</t>
  </si>
  <si>
    <t>山岸　彩音</t>
    <rPh sb="3" eb="4">
      <t>アヤ</t>
    </rPh>
    <rPh sb="4" eb="5">
      <t>オト</t>
    </rPh>
    <phoneticPr fontId="33"/>
  </si>
  <si>
    <t>ヤナギシ　アカネ</t>
  </si>
  <si>
    <t>滝本　茉央</t>
  </si>
  <si>
    <t>タキモト　マオ</t>
  </si>
  <si>
    <t>苧野　実桜</t>
  </si>
  <si>
    <t>アサノ　ミオ</t>
  </si>
  <si>
    <t>山越　唯衣花</t>
  </si>
  <si>
    <t>ヤマコシ　ユイカ</t>
  </si>
  <si>
    <t>吉田　佳以</t>
  </si>
  <si>
    <t>ヨシタ　カサネ</t>
  </si>
  <si>
    <t>小田　一葉</t>
  </si>
  <si>
    <t>オダ　イロハ</t>
  </si>
  <si>
    <t>金谷　星来</t>
  </si>
  <si>
    <t>カナヤ　セイラ</t>
  </si>
  <si>
    <t>川崎　千珠</t>
  </si>
  <si>
    <t>カワサキ　チズ</t>
  </si>
  <si>
    <t>元田　彩蓮</t>
  </si>
  <si>
    <t>ゲンダ　イロハ</t>
  </si>
  <si>
    <t>古川　実奈</t>
  </si>
  <si>
    <t>コガワ　ミナ</t>
  </si>
  <si>
    <t>堀江ひかり</t>
  </si>
  <si>
    <t>ホリエ　ヒカリ</t>
  </si>
  <si>
    <t>本田　絢音</t>
  </si>
  <si>
    <t>ホンダ　アヤネ</t>
  </si>
  <si>
    <t>北野　来実</t>
  </si>
  <si>
    <t>キタノ　クルミ</t>
  </si>
  <si>
    <t>米田　侑月</t>
  </si>
  <si>
    <t>ヨネダ　ユズキ</t>
  </si>
  <si>
    <t>伊井　万絢</t>
    <rPh sb="0" eb="2">
      <t>イイ</t>
    </rPh>
    <rPh sb="3" eb="4">
      <t>マン</t>
    </rPh>
    <rPh sb="4" eb="5">
      <t>アヤ</t>
    </rPh>
    <phoneticPr fontId="25"/>
  </si>
  <si>
    <t>松　陽</t>
    <rPh sb="0" eb="1">
      <t>マツ</t>
    </rPh>
    <rPh sb="2" eb="3">
      <t>ヨウ</t>
    </rPh>
    <phoneticPr fontId="29"/>
  </si>
  <si>
    <t>イイ　マヒロ</t>
  </si>
  <si>
    <t>石川　紅愛</t>
    <rPh sb="0" eb="2">
      <t>イシカワ</t>
    </rPh>
    <rPh sb="3" eb="4">
      <t>クレナイ</t>
    </rPh>
    <rPh sb="4" eb="5">
      <t>アイ</t>
    </rPh>
    <phoneticPr fontId="25"/>
  </si>
  <si>
    <t>イシカワ　クレア</t>
  </si>
  <si>
    <t>石本　愛佳</t>
    <rPh sb="0" eb="2">
      <t>イシモト</t>
    </rPh>
    <rPh sb="3" eb="4">
      <t>アイ</t>
    </rPh>
    <rPh sb="4" eb="5">
      <t>カ</t>
    </rPh>
    <phoneticPr fontId="25"/>
  </si>
  <si>
    <t>イシモト　アイカ</t>
  </si>
  <si>
    <t>大田　愛乃</t>
    <rPh sb="0" eb="2">
      <t>オオタ</t>
    </rPh>
    <rPh sb="3" eb="4">
      <t>アイ</t>
    </rPh>
    <rPh sb="4" eb="5">
      <t>ノ</t>
    </rPh>
    <phoneticPr fontId="25"/>
  </si>
  <si>
    <t>オオタ　マナノ</t>
  </si>
  <si>
    <t>菊池由季乃</t>
    <rPh sb="0" eb="2">
      <t>キクチ</t>
    </rPh>
    <rPh sb="2" eb="4">
      <t>ユキ</t>
    </rPh>
    <rPh sb="4" eb="5">
      <t>ノ</t>
    </rPh>
    <phoneticPr fontId="25"/>
  </si>
  <si>
    <t>キクチ　ユキノ</t>
  </si>
  <si>
    <t>久保　優衣</t>
    <rPh sb="0" eb="2">
      <t>クボ</t>
    </rPh>
    <rPh sb="3" eb="4">
      <t>ユウ</t>
    </rPh>
    <rPh sb="4" eb="5">
      <t>イ</t>
    </rPh>
    <phoneticPr fontId="25"/>
  </si>
  <si>
    <t>クボ　ユイ</t>
  </si>
  <si>
    <t>島多　莉音</t>
    <rPh sb="0" eb="1">
      <t>シマ</t>
    </rPh>
    <rPh sb="1" eb="2">
      <t>オオ</t>
    </rPh>
    <rPh sb="3" eb="5">
      <t>リオン</t>
    </rPh>
    <phoneticPr fontId="25"/>
  </si>
  <si>
    <t>シマタ　リノン</t>
  </si>
  <si>
    <t>田端　美結</t>
    <rPh sb="0" eb="2">
      <t>タバタ</t>
    </rPh>
    <rPh sb="3" eb="5">
      <t>ミユ</t>
    </rPh>
    <phoneticPr fontId="25"/>
  </si>
  <si>
    <t>タバタ　ミユ</t>
  </si>
  <si>
    <t>築田　苺香</t>
    <rPh sb="0" eb="2">
      <t>ツキダ</t>
    </rPh>
    <rPh sb="3" eb="4">
      <t>イチゴ</t>
    </rPh>
    <rPh sb="4" eb="5">
      <t>カ</t>
    </rPh>
    <phoneticPr fontId="25"/>
  </si>
  <si>
    <t>ツキダ　マイカ</t>
  </si>
  <si>
    <t>中江　　零</t>
    <rPh sb="0" eb="2">
      <t>ナカエ</t>
    </rPh>
    <rPh sb="4" eb="5">
      <t>レイ</t>
    </rPh>
    <phoneticPr fontId="25"/>
  </si>
  <si>
    <t>ナカエ　レイ</t>
  </si>
  <si>
    <t>野村彩心香</t>
    <rPh sb="0" eb="2">
      <t>ノムラ</t>
    </rPh>
    <rPh sb="2" eb="3">
      <t>アヤ</t>
    </rPh>
    <rPh sb="3" eb="4">
      <t>ココロ</t>
    </rPh>
    <rPh sb="4" eb="5">
      <t>カオル</t>
    </rPh>
    <phoneticPr fontId="25"/>
  </si>
  <si>
    <t>ノムラ　アヤカ</t>
  </si>
  <si>
    <t>日隈　　桜</t>
    <rPh sb="0" eb="2">
      <t>ヒグマ</t>
    </rPh>
    <rPh sb="4" eb="5">
      <t>サクラ</t>
    </rPh>
    <phoneticPr fontId="25"/>
  </si>
  <si>
    <t>ヒグマ　サクラ</t>
  </si>
  <si>
    <t>村中　乃唯</t>
    <rPh sb="0" eb="2">
      <t>ムラナカ</t>
    </rPh>
    <rPh sb="3" eb="4">
      <t>ノ</t>
    </rPh>
    <rPh sb="4" eb="5">
      <t>ユイ</t>
    </rPh>
    <phoneticPr fontId="25"/>
  </si>
  <si>
    <t>ムラナカ　ノイ</t>
  </si>
  <si>
    <t>毛利川直子</t>
    <rPh sb="0" eb="3">
      <t>モリカワ</t>
    </rPh>
    <rPh sb="3" eb="5">
      <t>ナオコ</t>
    </rPh>
    <phoneticPr fontId="25"/>
  </si>
  <si>
    <t>モリカワ　ナオコ</t>
  </si>
  <si>
    <t>小野地花佳</t>
  </si>
  <si>
    <t>オノチ　ハルカ</t>
  </si>
  <si>
    <t>泉　　瑠和</t>
    <rPh sb="0" eb="1">
      <t>イズミ</t>
    </rPh>
    <rPh sb="3" eb="4">
      <t>リュウ</t>
    </rPh>
    <rPh sb="4" eb="5">
      <t>カズ</t>
    </rPh>
    <phoneticPr fontId="25"/>
  </si>
  <si>
    <t>イズミ　ルナ</t>
  </si>
  <si>
    <t>岩井あかね</t>
    <rPh sb="0" eb="2">
      <t>イワイ</t>
    </rPh>
    <phoneticPr fontId="25"/>
  </si>
  <si>
    <t>イワイ　アカネ</t>
  </si>
  <si>
    <t>大野こはな</t>
    <rPh sb="0" eb="2">
      <t>オオノ</t>
    </rPh>
    <phoneticPr fontId="25"/>
  </si>
  <si>
    <t>オオノ　コハナ</t>
  </si>
  <si>
    <t>小幡　　凜</t>
    <rPh sb="4" eb="5">
      <t>リン</t>
    </rPh>
    <phoneticPr fontId="25"/>
  </si>
  <si>
    <t>オバタ　リオ</t>
  </si>
  <si>
    <t>神澤　咲来</t>
    <rPh sb="0" eb="2">
      <t>カンザワ</t>
    </rPh>
    <rPh sb="3" eb="4">
      <t>サ</t>
    </rPh>
    <rPh sb="4" eb="5">
      <t>ク</t>
    </rPh>
    <phoneticPr fontId="25"/>
  </si>
  <si>
    <t>カンザワ　サラ</t>
  </si>
  <si>
    <t>酒井　美緒</t>
    <rPh sb="3" eb="5">
      <t>ミオ</t>
    </rPh>
    <phoneticPr fontId="25"/>
  </si>
  <si>
    <t>サカイ　ミオ</t>
  </si>
  <si>
    <t>清水　香春</t>
    <rPh sb="0" eb="2">
      <t>シミズ</t>
    </rPh>
    <rPh sb="3" eb="5">
      <t>カワラ</t>
    </rPh>
    <phoneticPr fontId="25"/>
  </si>
  <si>
    <t>シミズ　コハル</t>
  </si>
  <si>
    <t>銭田　妃乃</t>
    <rPh sb="0" eb="1">
      <t>セン</t>
    </rPh>
    <rPh sb="1" eb="2">
      <t>タ</t>
    </rPh>
    <rPh sb="3" eb="4">
      <t>ヒ</t>
    </rPh>
    <rPh sb="4" eb="5">
      <t>ノ</t>
    </rPh>
    <phoneticPr fontId="25"/>
  </si>
  <si>
    <t>ゼンタ　ヒノ</t>
  </si>
  <si>
    <t>田村　柚葉</t>
    <rPh sb="0" eb="2">
      <t>タムラ</t>
    </rPh>
    <rPh sb="3" eb="5">
      <t>ユズハ</t>
    </rPh>
    <phoneticPr fontId="25"/>
  </si>
  <si>
    <t>タムラ　ユズハ</t>
  </si>
  <si>
    <t>長戸ひなた</t>
    <rPh sb="0" eb="2">
      <t>ナガト</t>
    </rPh>
    <phoneticPr fontId="25"/>
  </si>
  <si>
    <t>ナガト　ヒナタ</t>
  </si>
  <si>
    <t>巻　　彩花</t>
    <rPh sb="0" eb="1">
      <t>マキ</t>
    </rPh>
    <rPh sb="3" eb="5">
      <t>サヤカ</t>
    </rPh>
    <phoneticPr fontId="25"/>
  </si>
  <si>
    <t>マキ　アヤカ</t>
  </si>
  <si>
    <t>松井　想依</t>
    <rPh sb="0" eb="2">
      <t>マツイ</t>
    </rPh>
    <rPh sb="3" eb="4">
      <t>オモ</t>
    </rPh>
    <rPh sb="4" eb="5">
      <t>イ</t>
    </rPh>
    <phoneticPr fontId="25"/>
  </si>
  <si>
    <t>マツイ　ソヨ</t>
  </si>
  <si>
    <t>松山　桜彩</t>
    <rPh sb="0" eb="2">
      <t>マツヤマ</t>
    </rPh>
    <rPh sb="3" eb="4">
      <t>サクラ</t>
    </rPh>
    <rPh sb="4" eb="5">
      <t>アヤ</t>
    </rPh>
    <phoneticPr fontId="25"/>
  </si>
  <si>
    <t>マツヤマ　サヤ</t>
  </si>
  <si>
    <t>村中　瑚菜</t>
    <rPh sb="3" eb="4">
      <t>コ</t>
    </rPh>
    <rPh sb="4" eb="5">
      <t>ナ</t>
    </rPh>
    <phoneticPr fontId="25"/>
  </si>
  <si>
    <t>ムラナカ　コナ</t>
  </si>
  <si>
    <t>山崎実乃里</t>
    <rPh sb="0" eb="2">
      <t>ヤマザキ</t>
    </rPh>
    <rPh sb="2" eb="3">
      <t>ミノ</t>
    </rPh>
    <rPh sb="3" eb="4">
      <t>ノ</t>
    </rPh>
    <rPh sb="4" eb="5">
      <t>リ</t>
    </rPh>
    <phoneticPr fontId="25"/>
  </si>
  <si>
    <t>ヤマザキ　ミノリ</t>
  </si>
  <si>
    <t>山本　璃依</t>
    <rPh sb="0" eb="2">
      <t>ヤマモト</t>
    </rPh>
    <rPh sb="3" eb="4">
      <t>リ</t>
    </rPh>
    <rPh sb="4" eb="5">
      <t>イ</t>
    </rPh>
    <phoneticPr fontId="25"/>
  </si>
  <si>
    <t>ヤマモト　リイ</t>
  </si>
  <si>
    <t>吉田　萌亜</t>
    <rPh sb="0" eb="2">
      <t>ヨシダ</t>
    </rPh>
    <rPh sb="3" eb="4">
      <t>モエ</t>
    </rPh>
    <rPh sb="4" eb="5">
      <t>ア</t>
    </rPh>
    <phoneticPr fontId="25"/>
  </si>
  <si>
    <t>ヨシダ　モア</t>
  </si>
  <si>
    <t>ナカニヤ　マミ</t>
  </si>
  <si>
    <t>大原衣莉佳</t>
    <rPh sb="0" eb="2">
      <t>オオハラ</t>
    </rPh>
    <rPh sb="2" eb="3">
      <t>イ</t>
    </rPh>
    <rPh sb="3" eb="4">
      <t>リ</t>
    </rPh>
    <rPh sb="4" eb="5">
      <t>カ</t>
    </rPh>
    <phoneticPr fontId="25"/>
  </si>
  <si>
    <t>南　部</t>
    <rPh sb="0" eb="1">
      <t>ミナミ</t>
    </rPh>
    <rPh sb="2" eb="3">
      <t>ブ</t>
    </rPh>
    <phoneticPr fontId="29"/>
  </si>
  <si>
    <t>中村優利愛</t>
    <rPh sb="0" eb="2">
      <t>ナカムラ</t>
    </rPh>
    <rPh sb="2" eb="3">
      <t>ユウ</t>
    </rPh>
    <rPh sb="3" eb="4">
      <t>リ</t>
    </rPh>
    <rPh sb="4" eb="5">
      <t>アイ</t>
    </rPh>
    <phoneticPr fontId="25"/>
  </si>
  <si>
    <t>桂木　那桜</t>
    <rPh sb="0" eb="2">
      <t>カツラギ</t>
    </rPh>
    <rPh sb="3" eb="4">
      <t>ナ</t>
    </rPh>
    <rPh sb="4" eb="5">
      <t>サクラ</t>
    </rPh>
    <phoneticPr fontId="25"/>
  </si>
  <si>
    <t>宮元　愛里</t>
    <rPh sb="0" eb="2">
      <t>ミヤモト</t>
    </rPh>
    <rPh sb="3" eb="4">
      <t>アイ</t>
    </rPh>
    <rPh sb="4" eb="5">
      <t>サト</t>
    </rPh>
    <phoneticPr fontId="25"/>
  </si>
  <si>
    <t>稲山未琉愛</t>
  </si>
  <si>
    <t>イナヤマ　ミルア</t>
  </si>
  <si>
    <t>乾　　心愛</t>
  </si>
  <si>
    <t>イヌイ　ココナ</t>
  </si>
  <si>
    <t>今泉　愛花</t>
  </si>
  <si>
    <t>イマイズミ　アイカ</t>
  </si>
  <si>
    <t>木戸　咲衣</t>
  </si>
  <si>
    <t>キド　サエ</t>
  </si>
  <si>
    <t>小森　夢衣</t>
  </si>
  <si>
    <t>コモリ　ユイ</t>
  </si>
  <si>
    <t>清水あさみ</t>
  </si>
  <si>
    <t>シミズ　アサミ</t>
  </si>
  <si>
    <t>塚本　彩友</t>
  </si>
  <si>
    <t>ツカモト　サユ</t>
  </si>
  <si>
    <t>内藤　　遙</t>
  </si>
  <si>
    <t>ナイトウ　ハルカ</t>
  </si>
  <si>
    <t>中川紗來良</t>
  </si>
  <si>
    <t>ナカガワ　サクラ</t>
  </si>
  <si>
    <t>中村　結歩</t>
  </si>
  <si>
    <t>ナカムラ　ユホ</t>
  </si>
  <si>
    <t>西本　莉杏</t>
  </si>
  <si>
    <t>ニシモト　リアン</t>
  </si>
  <si>
    <t>岡山　凜音</t>
    <rPh sb="0" eb="2">
      <t>オカヤマ</t>
    </rPh>
    <rPh sb="3" eb="4">
      <t>リン</t>
    </rPh>
    <rPh sb="4" eb="5">
      <t>オン</t>
    </rPh>
    <phoneticPr fontId="33"/>
  </si>
  <si>
    <t>オカヤマ　リオ</t>
  </si>
  <si>
    <t>越田　梅渚</t>
    <rPh sb="0" eb="2">
      <t>コシタ</t>
    </rPh>
    <rPh sb="3" eb="4">
      <t>ウメ</t>
    </rPh>
    <rPh sb="4" eb="5">
      <t>ナギサ</t>
    </rPh>
    <phoneticPr fontId="33"/>
  </si>
  <si>
    <t>コシタ　ハナ</t>
  </si>
  <si>
    <t>藤田　紗良</t>
  </si>
  <si>
    <t>フジタ　サラ</t>
  </si>
  <si>
    <t>中橋磨奈香</t>
    <rPh sb="0" eb="2">
      <t>ナカハシ</t>
    </rPh>
    <rPh sb="2" eb="3">
      <t>ミガ</t>
    </rPh>
    <rPh sb="3" eb="4">
      <t>ナ</t>
    </rPh>
    <rPh sb="4" eb="5">
      <t>カオル</t>
    </rPh>
    <phoneticPr fontId="25"/>
  </si>
  <si>
    <t>釣川　紗矢</t>
    <rPh sb="0" eb="1">
      <t>ツ</t>
    </rPh>
    <rPh sb="1" eb="2">
      <t>カワ</t>
    </rPh>
    <rPh sb="3" eb="4">
      <t>サ</t>
    </rPh>
    <rPh sb="4" eb="5">
      <t>ヤ</t>
    </rPh>
    <phoneticPr fontId="25"/>
  </si>
  <si>
    <t>ツリカワ　サヤ</t>
  </si>
  <si>
    <t>吉村　千穂</t>
    <rPh sb="0" eb="2">
      <t>ヨシムラ</t>
    </rPh>
    <rPh sb="3" eb="4">
      <t>セン</t>
    </rPh>
    <rPh sb="4" eb="5">
      <t>ホ</t>
    </rPh>
    <phoneticPr fontId="25"/>
  </si>
  <si>
    <t>ヨシムラ　チホ</t>
  </si>
  <si>
    <t>村田　夏希</t>
    <rPh sb="0" eb="2">
      <t>ムラタ</t>
    </rPh>
    <rPh sb="3" eb="5">
      <t>ナツキ</t>
    </rPh>
    <phoneticPr fontId="25"/>
  </si>
  <si>
    <t>ムラタ　ナツキ</t>
  </si>
  <si>
    <t>安　宅</t>
    <rPh sb="0" eb="1">
      <t>アン</t>
    </rPh>
    <rPh sb="2" eb="3">
      <t>タク</t>
    </rPh>
    <phoneticPr fontId="29"/>
  </si>
  <si>
    <t>木村奈々夏</t>
    <rPh sb="2" eb="4">
      <t>ナナ</t>
    </rPh>
    <rPh sb="4" eb="5">
      <t>ナツ</t>
    </rPh>
    <phoneticPr fontId="25"/>
  </si>
  <si>
    <t>キムラ　ナナカ</t>
  </si>
  <si>
    <t>村上　真佳</t>
    <rPh sb="0" eb="2">
      <t>ムラカミ</t>
    </rPh>
    <rPh sb="3" eb="4">
      <t>モ</t>
    </rPh>
    <rPh sb="4" eb="5">
      <t>カ</t>
    </rPh>
    <phoneticPr fontId="25"/>
  </si>
  <si>
    <t>ムラカミ　モカ</t>
  </si>
  <si>
    <t>橋　　心愛</t>
    <rPh sb="0" eb="1">
      <t>ハシ</t>
    </rPh>
    <rPh sb="3" eb="4">
      <t>ココロ</t>
    </rPh>
    <rPh sb="4" eb="5">
      <t>アイ</t>
    </rPh>
    <phoneticPr fontId="25"/>
  </si>
  <si>
    <t>ハシ　ココア</t>
  </si>
  <si>
    <t>畠山　雪乃</t>
    <rPh sb="0" eb="2">
      <t>ハタケヤマ</t>
    </rPh>
    <rPh sb="3" eb="4">
      <t>ユキ</t>
    </rPh>
    <rPh sb="4" eb="5">
      <t>ノ</t>
    </rPh>
    <phoneticPr fontId="17"/>
  </si>
  <si>
    <t>安　宅</t>
    <rPh sb="0" eb="1">
      <t>アン</t>
    </rPh>
    <rPh sb="2" eb="3">
      <t>タク</t>
    </rPh>
    <phoneticPr fontId="40"/>
  </si>
  <si>
    <t>ハタケヤマ　ユキノ</t>
    <phoneticPr fontId="17"/>
  </si>
  <si>
    <t>川之上華蓮</t>
    <rPh sb="0" eb="3">
      <t>カワノカミ</t>
    </rPh>
    <rPh sb="3" eb="4">
      <t>ハナ</t>
    </rPh>
    <rPh sb="4" eb="5">
      <t>レン</t>
    </rPh>
    <phoneticPr fontId="17"/>
  </si>
  <si>
    <t>カワノカミ　カレン</t>
    <phoneticPr fontId="17"/>
  </si>
  <si>
    <t>芦　城</t>
    <rPh sb="0" eb="1">
      <t>ロ</t>
    </rPh>
    <rPh sb="2" eb="3">
      <t>シロ</t>
    </rPh>
    <phoneticPr fontId="4"/>
  </si>
  <si>
    <t>丸　内</t>
    <rPh sb="0" eb="1">
      <t>マル</t>
    </rPh>
    <rPh sb="2" eb="3">
      <t>ウチ</t>
    </rPh>
    <phoneticPr fontId="17"/>
  </si>
  <si>
    <t>板　津</t>
    <rPh sb="0" eb="1">
      <t>イタ</t>
    </rPh>
    <rPh sb="2" eb="3">
      <t>ツ</t>
    </rPh>
    <phoneticPr fontId="17"/>
  </si>
  <si>
    <t>松　陽</t>
    <rPh sb="0" eb="1">
      <t>マツ</t>
    </rPh>
    <rPh sb="2" eb="3">
      <t>ヨウ</t>
    </rPh>
    <phoneticPr fontId="4"/>
  </si>
  <si>
    <t>中　海</t>
    <rPh sb="0" eb="1">
      <t>ナカ</t>
    </rPh>
    <rPh sb="2" eb="3">
      <t>ウミ</t>
    </rPh>
    <phoneticPr fontId="4"/>
  </si>
  <si>
    <t>第65回小松市中学校陸上競技大会</t>
    <rPh sb="10" eb="12">
      <t>リクジョウ</t>
    </rPh>
    <phoneticPr fontId="17"/>
  </si>
  <si>
    <t>令和3年6月5日（土）</t>
    <rPh sb="0" eb="2">
      <t>レイワ</t>
    </rPh>
    <rPh sb="9" eb="10">
      <t>ツチ</t>
    </rPh>
    <phoneticPr fontId="17"/>
  </si>
  <si>
    <t>濱野　正巳</t>
    <rPh sb="0" eb="2">
      <t>ハマノ</t>
    </rPh>
    <rPh sb="3" eb="5">
      <t>マサミ</t>
    </rPh>
    <phoneticPr fontId="17"/>
  </si>
  <si>
    <t>永島　泰治</t>
    <rPh sb="0" eb="2">
      <t>ナガシマ</t>
    </rPh>
    <rPh sb="3" eb="4">
      <t>タイ</t>
    </rPh>
    <rPh sb="4" eb="5">
      <t>ジ</t>
    </rPh>
    <phoneticPr fontId="17"/>
  </si>
  <si>
    <t>松東みどり</t>
    <phoneticPr fontId="17"/>
  </si>
  <si>
    <t>松東みどり</t>
    <phoneticPr fontId="17"/>
  </si>
  <si>
    <t>多井　英一</t>
    <rPh sb="0" eb="1">
      <t>タ</t>
    </rPh>
    <rPh sb="1" eb="2">
      <t>イ</t>
    </rPh>
    <rPh sb="3" eb="5">
      <t>エイイチ</t>
    </rPh>
    <phoneticPr fontId="17"/>
  </si>
  <si>
    <t>上野2出口3福田3曽田2</t>
    <rPh sb="0" eb="2">
      <t>ウエノ</t>
    </rPh>
    <rPh sb="3" eb="5">
      <t>デグチ</t>
    </rPh>
    <rPh sb="6" eb="8">
      <t>フクダ</t>
    </rPh>
    <rPh sb="9" eb="11">
      <t>ソダ</t>
    </rPh>
    <phoneticPr fontId="17"/>
  </si>
  <si>
    <t>庄田3北3向2橋3</t>
    <rPh sb="0" eb="1">
      <t>ショウ</t>
    </rPh>
    <rPh sb="1" eb="2">
      <t>タ</t>
    </rPh>
    <rPh sb="3" eb="4">
      <t>キタ</t>
    </rPh>
    <rPh sb="5" eb="6">
      <t>ム</t>
    </rPh>
    <rPh sb="7" eb="8">
      <t>ハシ</t>
    </rPh>
    <phoneticPr fontId="17"/>
  </si>
  <si>
    <t>北市3木下3宮野3沖谷3</t>
    <rPh sb="0" eb="2">
      <t>キタイチ</t>
    </rPh>
    <rPh sb="3" eb="5">
      <t>キノシタ</t>
    </rPh>
    <rPh sb="6" eb="7">
      <t>ミヤ</t>
    </rPh>
    <rPh sb="7" eb="8">
      <t>ノ</t>
    </rPh>
    <rPh sb="9" eb="11">
      <t>オキタニ</t>
    </rPh>
    <phoneticPr fontId="17"/>
  </si>
  <si>
    <t>中居2南川3中村3東野3</t>
    <rPh sb="0" eb="2">
      <t>ナカイ</t>
    </rPh>
    <rPh sb="3" eb="5">
      <t>ミナミカワ</t>
    </rPh>
    <rPh sb="6" eb="8">
      <t>ナカムラ</t>
    </rPh>
    <rPh sb="9" eb="10">
      <t>ヒガシ</t>
    </rPh>
    <rPh sb="10" eb="11">
      <t>ノ</t>
    </rPh>
    <phoneticPr fontId="17"/>
  </si>
  <si>
    <t>大西3木村3北村3村上2</t>
    <rPh sb="0" eb="2">
      <t>オオニシ</t>
    </rPh>
    <rPh sb="3" eb="5">
      <t>キムラ</t>
    </rPh>
    <rPh sb="6" eb="8">
      <t>キタムラ</t>
    </rPh>
    <rPh sb="9" eb="11">
      <t>ムラカミ</t>
    </rPh>
    <phoneticPr fontId="17"/>
  </si>
  <si>
    <t>南3石本2築田2立花3</t>
    <rPh sb="0" eb="1">
      <t>ミナミ</t>
    </rPh>
    <rPh sb="2" eb="4">
      <t>イシモト</t>
    </rPh>
    <rPh sb="5" eb="6">
      <t>キズ</t>
    </rPh>
    <rPh sb="6" eb="7">
      <t>タ</t>
    </rPh>
    <rPh sb="8" eb="10">
      <t>タチバナ</t>
    </rPh>
    <phoneticPr fontId="17"/>
  </si>
  <si>
    <t>藤本3田中3前田3大山3</t>
    <rPh sb="0" eb="2">
      <t>フジモト</t>
    </rPh>
    <rPh sb="3" eb="5">
      <t>タナカ</t>
    </rPh>
    <rPh sb="6" eb="7">
      <t>マエ</t>
    </rPh>
    <rPh sb="7" eb="8">
      <t>タ</t>
    </rPh>
    <rPh sb="9" eb="11">
      <t>オオヤマ</t>
    </rPh>
    <phoneticPr fontId="17"/>
  </si>
  <si>
    <t>大原3清水2西本2稲山2</t>
    <rPh sb="0" eb="2">
      <t>オオハラ</t>
    </rPh>
    <rPh sb="3" eb="5">
      <t>シミズ</t>
    </rPh>
    <rPh sb="6" eb="8">
      <t>ニシモト</t>
    </rPh>
    <rPh sb="9" eb="11">
      <t>イナヤマ</t>
    </rPh>
    <phoneticPr fontId="17"/>
  </si>
  <si>
    <t>中田2山口3成田2前川3</t>
    <rPh sb="0" eb="1">
      <t>ナカ</t>
    </rPh>
    <rPh sb="1" eb="2">
      <t>タ</t>
    </rPh>
    <rPh sb="3" eb="5">
      <t>ヤマグチ</t>
    </rPh>
    <rPh sb="6" eb="8">
      <t>ナリタ</t>
    </rPh>
    <rPh sb="9" eb="11">
      <t>マエカワ</t>
    </rPh>
    <phoneticPr fontId="17"/>
  </si>
  <si>
    <t>松　陽</t>
    <rPh sb="0" eb="1">
      <t>マツ</t>
    </rPh>
    <rPh sb="2" eb="3">
      <t>ヨウ</t>
    </rPh>
    <phoneticPr fontId="17"/>
  </si>
  <si>
    <t>南　部</t>
    <rPh sb="0" eb="1">
      <t>ミナミ</t>
    </rPh>
    <rPh sb="2" eb="3">
      <t>ブ</t>
    </rPh>
    <phoneticPr fontId="17"/>
  </si>
  <si>
    <t>丸　内</t>
    <rPh sb="0" eb="1">
      <t>マル</t>
    </rPh>
    <rPh sb="2" eb="3">
      <t>ウチ</t>
    </rPh>
    <phoneticPr fontId="17"/>
  </si>
  <si>
    <t>板　津</t>
    <rPh sb="0" eb="1">
      <t>イタ</t>
    </rPh>
    <rPh sb="2" eb="3">
      <t>ヅ</t>
    </rPh>
    <phoneticPr fontId="17"/>
  </si>
  <si>
    <t>安　宅</t>
    <rPh sb="0" eb="1">
      <t>アン</t>
    </rPh>
    <rPh sb="2" eb="3">
      <t>タク</t>
    </rPh>
    <phoneticPr fontId="17"/>
  </si>
  <si>
    <t>南</t>
    <rPh sb="0" eb="1">
      <t>ミナミ</t>
    </rPh>
    <phoneticPr fontId="17"/>
  </si>
  <si>
    <t>西南</t>
    <rPh sb="0" eb="2">
      <t>セイナン</t>
    </rPh>
    <phoneticPr fontId="17"/>
  </si>
  <si>
    <t>晴</t>
    <rPh sb="0" eb="1">
      <t>ハ</t>
    </rPh>
    <phoneticPr fontId="17"/>
  </si>
  <si>
    <t>芦　城</t>
    <rPh sb="0" eb="1">
      <t>ロ</t>
    </rPh>
    <rPh sb="2" eb="3">
      <t>シロ</t>
    </rPh>
    <phoneticPr fontId="17"/>
  </si>
  <si>
    <t>山田2山崎3吉田3木田3</t>
    <rPh sb="0" eb="2">
      <t>ヤマダ</t>
    </rPh>
    <rPh sb="3" eb="5">
      <t>ヤマサキ</t>
    </rPh>
    <rPh sb="6" eb="8">
      <t>ヨシタ</t>
    </rPh>
    <rPh sb="9" eb="10">
      <t>キ</t>
    </rPh>
    <rPh sb="10" eb="11">
      <t>タ</t>
    </rPh>
    <phoneticPr fontId="19"/>
  </si>
  <si>
    <t>○</t>
    <phoneticPr fontId="17"/>
  </si>
  <si>
    <t>（4位）</t>
    <rPh sb="2" eb="3">
      <t>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</si>
</sst>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 "/>
    <numFmt numFmtId="178" formatCode="0.00_ "/>
    <numFmt numFmtId="179" formatCode="0.00_);[Red]\(0.00\)"/>
    <numFmt numFmtId="180" formatCode="0_ "/>
  </numFmts>
  <fonts count="44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Arial"/>
      <family val="2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name val="Arial"/>
      <family val="2"/>
    </font>
    <font>
      <sz val="18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uble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double">
        <color indexed="8"/>
      </left>
      <right/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dotted">
        <color indexed="8"/>
      </bottom>
      <diagonal/>
    </border>
    <border>
      <left/>
      <right/>
      <top style="double">
        <color indexed="8"/>
      </top>
      <bottom style="dotted">
        <color indexed="8"/>
      </bottom>
      <diagonal/>
    </border>
    <border>
      <left/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dotted">
        <color indexed="8"/>
      </bottom>
      <diagonal/>
    </border>
    <border>
      <left/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dotted">
        <color indexed="64"/>
      </bottom>
      <diagonal/>
    </border>
    <border>
      <left style="thin">
        <color indexed="8"/>
      </left>
      <right/>
      <top style="medium">
        <color indexed="8"/>
      </top>
      <bottom style="dotted">
        <color indexed="64"/>
      </bottom>
      <diagonal/>
    </border>
    <border>
      <left/>
      <right style="medium">
        <color indexed="8"/>
      </right>
      <top style="medium">
        <color indexed="8"/>
      </top>
      <bottom style="dotted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1" fillId="0" borderId="0" xfId="0" applyNumberFormat="1" applyFont="1" applyAlignment="1"/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4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7" fillId="0" borderId="0" xfId="0" applyNumberFormat="1" applyFont="1" applyAlignment="1"/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/>
    <xf numFmtId="0" fontId="4" fillId="0" borderId="1" xfId="0" applyNumberFormat="1" applyFont="1" applyBorder="1" applyAlignment="1"/>
    <xf numFmtId="0" fontId="4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right"/>
    </xf>
    <xf numFmtId="0" fontId="4" fillId="0" borderId="4" xfId="0" applyNumberFormat="1" applyFont="1" applyBorder="1" applyAlignment="1"/>
    <xf numFmtId="0" fontId="4" fillId="0" borderId="2" xfId="0" applyNumberFormat="1" applyFont="1" applyBorder="1" applyAlignment="1"/>
    <xf numFmtId="0" fontId="4" fillId="0" borderId="4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/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/>
    <xf numFmtId="0" fontId="6" fillId="0" borderId="7" xfId="0" applyNumberFormat="1" applyFont="1" applyBorder="1" applyAlignment="1">
      <alignment horizontal="center"/>
    </xf>
    <xf numFmtId="0" fontId="6" fillId="0" borderId="2" xfId="0" applyNumberFormat="1" applyFont="1" applyBorder="1" applyAlignment="1"/>
    <xf numFmtId="0" fontId="8" fillId="0" borderId="0" xfId="0" applyNumberFormat="1" applyFont="1" applyAlignment="1"/>
    <xf numFmtId="0" fontId="5" fillId="0" borderId="1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10" fillId="0" borderId="0" xfId="0" applyNumberFormat="1" applyFont="1" applyAlignment="1"/>
    <xf numFmtId="0" fontId="3" fillId="0" borderId="7" xfId="0" applyNumberFormat="1" applyFont="1" applyBorder="1" applyAlignment="1"/>
    <xf numFmtId="0" fontId="6" fillId="0" borderId="4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/>
    <xf numFmtId="2" fontId="4" fillId="0" borderId="8" xfId="0" applyNumberFormat="1" applyFont="1" applyBorder="1" applyAlignment="1"/>
    <xf numFmtId="176" fontId="5" fillId="0" borderId="2" xfId="0" applyNumberFormat="1" applyFont="1" applyBorder="1" applyAlignment="1">
      <alignment horizontal="right"/>
    </xf>
    <xf numFmtId="0" fontId="5" fillId="0" borderId="7" xfId="0" applyNumberFormat="1" applyFont="1" applyBorder="1" applyAlignment="1"/>
    <xf numFmtId="2" fontId="3" fillId="0" borderId="7" xfId="0" applyNumberFormat="1" applyFont="1" applyBorder="1" applyAlignment="1"/>
    <xf numFmtId="0" fontId="6" fillId="0" borderId="1" xfId="0" applyNumberFormat="1" applyFont="1" applyBorder="1" applyAlignment="1">
      <alignment horizontal="center"/>
    </xf>
    <xf numFmtId="0" fontId="13" fillId="0" borderId="0" xfId="0" applyNumberFormat="1" applyFont="1" applyAlignment="1"/>
    <xf numFmtId="0" fontId="6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/>
    <xf numFmtId="0" fontId="16" fillId="0" borderId="0" xfId="0" applyNumberFormat="1" applyFont="1" applyAlignment="1"/>
    <xf numFmtId="0" fontId="16" fillId="0" borderId="0" xfId="0" applyNumberFormat="1" applyFont="1" applyAlignment="1">
      <alignment horizontal="center"/>
    </xf>
    <xf numFmtId="0" fontId="18" fillId="0" borderId="0" xfId="0" applyNumberFormat="1" applyFont="1" applyAlignment="1"/>
    <xf numFmtId="0" fontId="18" fillId="0" borderId="0" xfId="0" applyFont="1"/>
    <xf numFmtId="0" fontId="18" fillId="0" borderId="3" xfId="0" applyNumberFormat="1" applyFont="1" applyBorder="1"/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left"/>
    </xf>
    <xf numFmtId="0" fontId="19" fillId="0" borderId="4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6" fillId="0" borderId="3" xfId="0" applyNumberFormat="1" applyFont="1" applyBorder="1"/>
    <xf numFmtId="0" fontId="19" fillId="0" borderId="2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5" fillId="0" borderId="4" xfId="0" applyNumberFormat="1" applyFont="1" applyBorder="1" applyAlignment="1">
      <alignment horizontal="center"/>
    </xf>
    <xf numFmtId="0" fontId="18" fillId="0" borderId="13" xfId="0" applyNumberFormat="1" applyFont="1" applyBorder="1" applyAlignment="1"/>
    <xf numFmtId="0" fontId="5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/>
    <xf numFmtId="0" fontId="6" fillId="0" borderId="8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23" fillId="0" borderId="16" xfId="0" applyNumberFormat="1" applyFont="1" applyBorder="1" applyAlignment="1"/>
    <xf numFmtId="0" fontId="4" fillId="0" borderId="10" xfId="0" applyNumberFormat="1" applyFont="1" applyBorder="1" applyAlignment="1"/>
    <xf numFmtId="0" fontId="6" fillId="0" borderId="10" xfId="0" applyNumberFormat="1" applyFont="1" applyBorder="1" applyAlignment="1"/>
    <xf numFmtId="1" fontId="23" fillId="0" borderId="16" xfId="0" applyNumberFormat="1" applyFont="1" applyBorder="1" applyAlignment="1"/>
    <xf numFmtId="1" fontId="4" fillId="0" borderId="10" xfId="0" applyNumberFormat="1" applyFont="1" applyBorder="1" applyAlignment="1"/>
    <xf numFmtId="0" fontId="23" fillId="0" borderId="2" xfId="0" applyNumberFormat="1" applyFont="1" applyBorder="1" applyAlignment="1"/>
    <xf numFmtId="0" fontId="11" fillId="0" borderId="2" xfId="0" applyNumberFormat="1" applyFont="1" applyBorder="1" applyAlignment="1"/>
    <xf numFmtId="176" fontId="23" fillId="0" borderId="2" xfId="0" applyNumberFormat="1" applyFont="1" applyBorder="1" applyAlignment="1">
      <alignment horizontal="right"/>
    </xf>
    <xf numFmtId="0" fontId="23" fillId="0" borderId="6" xfId="0" applyNumberFormat="1" applyFont="1" applyBorder="1" applyAlignment="1"/>
    <xf numFmtId="0" fontId="11" fillId="0" borderId="1" xfId="0" applyNumberFormat="1" applyFont="1" applyBorder="1" applyAlignment="1"/>
    <xf numFmtId="1" fontId="4" fillId="0" borderId="1" xfId="0" applyNumberFormat="1" applyFont="1" applyBorder="1" applyAlignment="1"/>
    <xf numFmtId="0" fontId="12" fillId="0" borderId="5" xfId="0" applyNumberFormat="1" applyFont="1" applyBorder="1" applyAlignment="1"/>
    <xf numFmtId="0" fontId="12" fillId="0" borderId="7" xfId="0" applyNumberFormat="1" applyFont="1" applyBorder="1" applyAlignment="1"/>
    <xf numFmtId="0" fontId="24" fillId="0" borderId="2" xfId="0" applyNumberFormat="1" applyFont="1" applyBorder="1" applyAlignment="1"/>
    <xf numFmtId="0" fontId="8" fillId="0" borderId="2" xfId="0" applyNumberFormat="1" applyFont="1" applyBorder="1" applyAlignment="1"/>
    <xf numFmtId="176" fontId="24" fillId="0" borderId="2" xfId="0" applyNumberFormat="1" applyFont="1" applyBorder="1" applyAlignment="1">
      <alignment horizontal="right"/>
    </xf>
    <xf numFmtId="0" fontId="8" fillId="0" borderId="1" xfId="0" applyNumberFormat="1" applyFont="1" applyBorder="1" applyAlignment="1"/>
    <xf numFmtId="0" fontId="8" fillId="0" borderId="5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8" fillId="0" borderId="19" xfId="0" applyNumberFormat="1" applyFont="1" applyBorder="1" applyAlignment="1"/>
    <xf numFmtId="0" fontId="24" fillId="0" borderId="3" xfId="0" applyNumberFormat="1" applyFont="1" applyBorder="1" applyAlignment="1"/>
    <xf numFmtId="0" fontId="24" fillId="0" borderId="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/>
    <xf numFmtId="176" fontId="23" fillId="0" borderId="2" xfId="0" applyNumberFormat="1" applyFont="1" applyBorder="1" applyAlignment="1"/>
    <xf numFmtId="0" fontId="5" fillId="0" borderId="22" xfId="0" applyNumberFormat="1" applyFont="1" applyBorder="1" applyAlignment="1"/>
    <xf numFmtId="2" fontId="4" fillId="0" borderId="23" xfId="0" applyNumberFormat="1" applyFont="1" applyBorder="1" applyAlignment="1"/>
    <xf numFmtId="176" fontId="23" fillId="0" borderId="24" xfId="0" applyNumberFormat="1" applyFont="1" applyBorder="1" applyAlignment="1"/>
    <xf numFmtId="0" fontId="8" fillId="0" borderId="24" xfId="0" applyNumberFormat="1" applyFont="1" applyBorder="1" applyAlignment="1"/>
    <xf numFmtId="0" fontId="23" fillId="0" borderId="24" xfId="0" applyNumberFormat="1" applyFont="1" applyBorder="1" applyAlignment="1"/>
    <xf numFmtId="0" fontId="1" fillId="0" borderId="24" xfId="0" applyNumberFormat="1" applyFont="1" applyBorder="1"/>
    <xf numFmtId="176" fontId="5" fillId="0" borderId="24" xfId="0" applyNumberFormat="1" applyFont="1" applyBorder="1" applyAlignment="1">
      <alignment horizontal="right"/>
    </xf>
    <xf numFmtId="0" fontId="5" fillId="0" borderId="0" xfId="0" applyNumberFormat="1" applyFont="1" applyBorder="1" applyAlignment="1"/>
    <xf numFmtId="176" fontId="24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/>
    <xf numFmtId="0" fontId="8" fillId="0" borderId="5" xfId="0" applyNumberFormat="1" applyFont="1" applyBorder="1" applyAlignment="1">
      <alignment shrinkToFit="1"/>
    </xf>
    <xf numFmtId="0" fontId="8" fillId="0" borderId="19" xfId="0" applyNumberFormat="1" applyFont="1" applyBorder="1" applyAlignment="1">
      <alignment shrinkToFit="1"/>
    </xf>
    <xf numFmtId="0" fontId="4" fillId="0" borderId="5" xfId="0" applyNumberFormat="1" applyFont="1" applyBorder="1" applyAlignment="1">
      <alignment horizontal="center" shrinkToFit="1"/>
    </xf>
    <xf numFmtId="0" fontId="4" fillId="0" borderId="9" xfId="0" applyNumberFormat="1" applyFont="1" applyBorder="1" applyAlignment="1">
      <alignment horizontal="center" shrinkToFit="1"/>
    </xf>
    <xf numFmtId="0" fontId="4" fillId="0" borderId="5" xfId="0" applyNumberFormat="1" applyFont="1" applyBorder="1" applyAlignment="1">
      <alignment shrinkToFit="1"/>
    </xf>
    <xf numFmtId="0" fontId="4" fillId="0" borderId="7" xfId="0" applyNumberFormat="1" applyFont="1" applyBorder="1" applyAlignment="1">
      <alignment shrinkToFit="1"/>
    </xf>
    <xf numFmtId="0" fontId="4" fillId="0" borderId="8" xfId="0" applyNumberFormat="1" applyFont="1" applyBorder="1" applyAlignment="1">
      <alignment shrinkToFit="1"/>
    </xf>
    <xf numFmtId="0" fontId="4" fillId="0" borderId="4" xfId="0" applyNumberFormat="1" applyFont="1" applyBorder="1" applyAlignment="1">
      <alignment shrinkToFit="1"/>
    </xf>
    <xf numFmtId="0" fontId="4" fillId="0" borderId="2" xfId="0" applyNumberFormat="1" applyFont="1" applyBorder="1" applyAlignment="1">
      <alignment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4" xfId="0" applyNumberFormat="1" applyFont="1" applyBorder="1" applyAlignment="1">
      <alignment horizontal="center" shrinkToFit="1"/>
    </xf>
    <xf numFmtId="0" fontId="6" fillId="0" borderId="8" xfId="0" applyNumberFormat="1" applyFont="1" applyBorder="1" applyAlignment="1">
      <alignment horizontal="left" shrinkToFit="1"/>
    </xf>
    <xf numFmtId="0" fontId="6" fillId="0" borderId="2" xfId="0" applyNumberFormat="1" applyFont="1" applyBorder="1" applyAlignment="1">
      <alignment horizontal="center" shrinkToFit="1"/>
    </xf>
    <xf numFmtId="0" fontId="6" fillId="0" borderId="8" xfId="0" applyNumberFormat="1" applyFont="1" applyBorder="1" applyAlignment="1">
      <alignment horizontal="center" shrinkToFit="1"/>
    </xf>
    <xf numFmtId="0" fontId="6" fillId="0" borderId="31" xfId="0" applyNumberFormat="1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center" shrinkToFit="1"/>
    </xf>
    <xf numFmtId="0" fontId="6" fillId="0" borderId="8" xfId="0" applyNumberFormat="1" applyFont="1" applyBorder="1" applyAlignment="1">
      <alignment shrinkToFit="1"/>
    </xf>
    <xf numFmtId="0" fontId="6" fillId="0" borderId="2" xfId="0" applyNumberFormat="1" applyFont="1" applyBorder="1" applyAlignment="1">
      <alignment shrinkToFit="1"/>
    </xf>
    <xf numFmtId="0" fontId="5" fillId="0" borderId="2" xfId="0" applyNumberFormat="1" applyFont="1" applyBorder="1" applyAlignment="1">
      <alignment shrinkToFit="1"/>
    </xf>
    <xf numFmtId="0" fontId="5" fillId="0" borderId="15" xfId="0" applyNumberFormat="1" applyFont="1" applyBorder="1" applyAlignment="1">
      <alignment shrinkToFit="1"/>
    </xf>
    <xf numFmtId="0" fontId="23" fillId="0" borderId="16" xfId="0" applyNumberFormat="1" applyFont="1" applyBorder="1" applyAlignment="1">
      <alignment shrinkToFit="1"/>
    </xf>
    <xf numFmtId="0" fontId="4" fillId="0" borderId="32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shrinkToFit="1"/>
    </xf>
    <xf numFmtId="1" fontId="23" fillId="0" borderId="16" xfId="0" applyNumberFormat="1" applyFont="1" applyBorder="1" applyAlignment="1">
      <alignment shrinkToFit="1"/>
    </xf>
    <xf numFmtId="1" fontId="4" fillId="0" borderId="10" xfId="0" applyNumberFormat="1" applyFont="1" applyBorder="1" applyAlignment="1">
      <alignment shrinkToFit="1"/>
    </xf>
    <xf numFmtId="0" fontId="4" fillId="0" borderId="17" xfId="0" applyNumberFormat="1" applyFont="1" applyBorder="1" applyAlignment="1">
      <alignment shrinkToFit="1"/>
    </xf>
    <xf numFmtId="2" fontId="4" fillId="0" borderId="8" xfId="0" applyNumberFormat="1" applyFont="1" applyBorder="1" applyAlignment="1">
      <alignment shrinkToFit="1"/>
    </xf>
    <xf numFmtId="0" fontId="23" fillId="0" borderId="2" xfId="0" applyNumberFormat="1" applyFont="1" applyBorder="1" applyAlignment="1">
      <alignment shrinkToFit="1"/>
    </xf>
    <xf numFmtId="0" fontId="11" fillId="0" borderId="2" xfId="0" applyNumberFormat="1" applyFont="1" applyBorder="1" applyAlignment="1">
      <alignment shrinkToFit="1"/>
    </xf>
    <xf numFmtId="176" fontId="23" fillId="0" borderId="2" xfId="0" applyNumberFormat="1" applyFont="1" applyBorder="1" applyAlignment="1">
      <alignment horizontal="right" shrinkToFit="1"/>
    </xf>
    <xf numFmtId="176" fontId="6" fillId="0" borderId="2" xfId="0" applyNumberFormat="1" applyFont="1" applyBorder="1" applyAlignment="1">
      <alignment horizontal="right" shrinkToFit="1"/>
    </xf>
    <xf numFmtId="176" fontId="6" fillId="0" borderId="15" xfId="0" applyNumberFormat="1" applyFont="1" applyBorder="1" applyAlignment="1">
      <alignment horizontal="right" shrinkToFit="1"/>
    </xf>
    <xf numFmtId="0" fontId="23" fillId="0" borderId="6" xfId="0" applyNumberFormat="1" applyFont="1" applyBorder="1" applyAlignment="1">
      <alignment shrinkToFit="1"/>
    </xf>
    <xf numFmtId="0" fontId="4" fillId="0" borderId="1" xfId="0" applyNumberFormat="1" applyFont="1" applyBorder="1" applyAlignment="1">
      <alignment shrinkToFit="1"/>
    </xf>
    <xf numFmtId="1" fontId="4" fillId="0" borderId="1" xfId="0" applyNumberFormat="1" applyFont="1" applyBorder="1" applyAlignment="1">
      <alignment shrinkToFit="1"/>
    </xf>
    <xf numFmtId="0" fontId="6" fillId="0" borderId="1" xfId="0" applyNumberFormat="1" applyFont="1" applyBorder="1" applyAlignment="1">
      <alignment shrinkToFit="1"/>
    </xf>
    <xf numFmtId="1" fontId="4" fillId="0" borderId="18" xfId="0" applyNumberFormat="1" applyFont="1" applyBorder="1" applyAlignment="1">
      <alignment shrinkToFit="1"/>
    </xf>
    <xf numFmtId="0" fontId="12" fillId="0" borderId="5" xfId="0" applyNumberFormat="1" applyFont="1" applyBorder="1" applyAlignment="1">
      <alignment shrinkToFit="1"/>
    </xf>
    <xf numFmtId="0" fontId="4" fillId="0" borderId="18" xfId="0" applyNumberFormat="1" applyFont="1" applyBorder="1" applyAlignment="1">
      <alignment shrinkToFit="1"/>
    </xf>
    <xf numFmtId="0" fontId="12" fillId="0" borderId="7" xfId="0" applyNumberFormat="1" applyFont="1" applyBorder="1" applyAlignment="1">
      <alignment shrinkToFit="1"/>
    </xf>
    <xf numFmtId="0" fontId="24" fillId="0" borderId="2" xfId="0" applyNumberFormat="1" applyFont="1" applyBorder="1" applyAlignment="1">
      <alignment shrinkToFit="1"/>
    </xf>
    <xf numFmtId="0" fontId="8" fillId="0" borderId="2" xfId="0" applyNumberFormat="1" applyFont="1" applyBorder="1" applyAlignment="1">
      <alignment shrinkToFit="1"/>
    </xf>
    <xf numFmtId="0" fontId="1" fillId="0" borderId="2" xfId="0" applyNumberFormat="1" applyFont="1" applyBorder="1" applyAlignment="1">
      <alignment shrinkToFit="1"/>
    </xf>
    <xf numFmtId="176" fontId="24" fillId="0" borderId="2" xfId="0" applyNumberFormat="1" applyFont="1" applyBorder="1" applyAlignment="1">
      <alignment horizontal="right" shrinkToFit="1"/>
    </xf>
    <xf numFmtId="176" fontId="5" fillId="0" borderId="2" xfId="0" applyNumberFormat="1" applyFont="1" applyBorder="1" applyAlignment="1">
      <alignment horizontal="right" shrinkToFit="1"/>
    </xf>
    <xf numFmtId="176" fontId="5" fillId="0" borderId="15" xfId="0" applyNumberFormat="1" applyFont="1" applyBorder="1" applyAlignment="1">
      <alignment horizontal="right" shrinkToFit="1"/>
    </xf>
    <xf numFmtId="0" fontId="8" fillId="0" borderId="1" xfId="0" applyNumberFormat="1" applyFont="1" applyBorder="1" applyAlignment="1">
      <alignment shrinkToFit="1"/>
    </xf>
    <xf numFmtId="0" fontId="1" fillId="0" borderId="1" xfId="0" applyNumberFormat="1" applyFont="1" applyBorder="1" applyAlignment="1">
      <alignment shrinkToFit="1"/>
    </xf>
    <xf numFmtId="0" fontId="5" fillId="0" borderId="1" xfId="0" applyNumberFormat="1" applyFont="1" applyBorder="1" applyAlignment="1">
      <alignment shrinkToFit="1"/>
    </xf>
    <xf numFmtId="0" fontId="4" fillId="0" borderId="8" xfId="0" applyNumberFormat="1" applyFont="1" applyBorder="1" applyAlignment="1">
      <alignment horizontal="right" shrinkToFit="1"/>
    </xf>
    <xf numFmtId="0" fontId="1" fillId="0" borderId="5" xfId="0" applyNumberFormat="1" applyFont="1" applyBorder="1" applyAlignment="1">
      <alignment shrinkToFit="1"/>
    </xf>
    <xf numFmtId="0" fontId="5" fillId="0" borderId="1" xfId="0" applyNumberFormat="1" applyFont="1" applyBorder="1" applyAlignment="1">
      <alignment horizontal="center" shrinkToFit="1"/>
    </xf>
    <xf numFmtId="0" fontId="5" fillId="0" borderId="18" xfId="0" applyNumberFormat="1" applyFont="1" applyBorder="1" applyAlignment="1">
      <alignment horizontal="center" shrinkToFit="1"/>
    </xf>
    <xf numFmtId="0" fontId="1" fillId="0" borderId="7" xfId="0" applyNumberFormat="1" applyFont="1" applyBorder="1" applyAlignment="1">
      <alignment shrinkToFit="1"/>
    </xf>
    <xf numFmtId="0" fontId="5" fillId="0" borderId="0" xfId="0" applyNumberFormat="1" applyFont="1" applyBorder="1" applyAlignment="1">
      <alignment horizontal="center" shrinkToFit="1"/>
    </xf>
    <xf numFmtId="0" fontId="5" fillId="0" borderId="21" xfId="0" applyNumberFormat="1" applyFont="1" applyBorder="1" applyAlignment="1">
      <alignment horizontal="center" shrinkToFit="1"/>
    </xf>
    <xf numFmtId="0" fontId="4" fillId="0" borderId="2" xfId="0" applyNumberFormat="1" applyFont="1" applyBorder="1" applyAlignment="1">
      <alignment horizontal="right" shrinkToFit="1"/>
    </xf>
    <xf numFmtId="0" fontId="5" fillId="0" borderId="15" xfId="0" applyNumberFormat="1" applyFont="1" applyBorder="1" applyAlignment="1">
      <alignment horizontal="right" shrinkToFit="1"/>
    </xf>
    <xf numFmtId="0" fontId="5" fillId="0" borderId="5" xfId="0" applyNumberFormat="1" applyFont="1" applyBorder="1" applyAlignment="1">
      <alignment shrinkToFit="1"/>
    </xf>
    <xf numFmtId="0" fontId="23" fillId="0" borderId="1" xfId="0" applyNumberFormat="1" applyFont="1" applyBorder="1" applyAlignment="1">
      <alignment shrinkToFit="1"/>
    </xf>
    <xf numFmtId="0" fontId="5" fillId="0" borderId="7" xfId="0" applyNumberFormat="1" applyFont="1" applyBorder="1" applyAlignment="1">
      <alignment shrinkToFit="1"/>
    </xf>
    <xf numFmtId="0" fontId="5" fillId="0" borderId="5" xfId="0" applyNumberFormat="1" applyFont="1" applyBorder="1" applyAlignment="1">
      <alignment horizontal="center" shrinkToFit="1"/>
    </xf>
    <xf numFmtId="0" fontId="24" fillId="0" borderId="6" xfId="0" applyNumberFormat="1" applyFont="1" applyBorder="1" applyAlignment="1">
      <alignment horizontal="center" shrinkToFit="1"/>
    </xf>
    <xf numFmtId="0" fontId="5" fillId="0" borderId="8" xfId="0" applyNumberFormat="1" applyFont="1" applyBorder="1" applyAlignment="1">
      <alignment horizontal="center" shrinkToFit="1"/>
    </xf>
    <xf numFmtId="0" fontId="24" fillId="0" borderId="2" xfId="0" applyNumberFormat="1" applyFont="1" applyBorder="1" applyAlignment="1">
      <alignment horizontal="center" shrinkToFit="1"/>
    </xf>
    <xf numFmtId="0" fontId="5" fillId="0" borderId="15" xfId="0" applyNumberFormat="1" applyFont="1" applyBorder="1" applyAlignment="1">
      <alignment horizontal="center" shrinkToFit="1"/>
    </xf>
    <xf numFmtId="0" fontId="5" fillId="0" borderId="22" xfId="0" applyNumberFormat="1" applyFont="1" applyBorder="1" applyAlignment="1">
      <alignment shrinkToFit="1"/>
    </xf>
    <xf numFmtId="2" fontId="4" fillId="0" borderId="23" xfId="0" applyNumberFormat="1" applyFont="1" applyBorder="1" applyAlignment="1">
      <alignment shrinkToFit="1"/>
    </xf>
    <xf numFmtId="0" fontId="8" fillId="0" borderId="24" xfId="0" applyNumberFormat="1" applyFont="1" applyBorder="1" applyAlignment="1">
      <alignment shrinkToFit="1"/>
    </xf>
    <xf numFmtId="176" fontId="5" fillId="0" borderId="24" xfId="0" applyNumberFormat="1" applyFont="1" applyBorder="1" applyAlignment="1">
      <alignment horizontal="right" shrinkToFit="1"/>
    </xf>
    <xf numFmtId="178" fontId="4" fillId="0" borderId="8" xfId="0" applyNumberFormat="1" applyFont="1" applyBorder="1" applyAlignment="1">
      <alignment shrinkToFit="1"/>
    </xf>
    <xf numFmtId="179" fontId="4" fillId="0" borderId="8" xfId="0" applyNumberFormat="1" applyFont="1" applyBorder="1" applyAlignment="1"/>
    <xf numFmtId="179" fontId="23" fillId="0" borderId="2" xfId="0" applyNumberFormat="1" applyFont="1" applyBorder="1" applyAlignment="1"/>
    <xf numFmtId="179" fontId="4" fillId="0" borderId="2" xfId="0" applyNumberFormat="1" applyFont="1" applyBorder="1" applyAlignment="1"/>
    <xf numFmtId="179" fontId="11" fillId="0" borderId="2" xfId="0" applyNumberFormat="1" applyFont="1" applyBorder="1" applyAlignment="1"/>
    <xf numFmtId="179" fontId="23" fillId="0" borderId="2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shrinkToFit="1"/>
    </xf>
    <xf numFmtId="0" fontId="20" fillId="0" borderId="2" xfId="0" applyNumberFormat="1" applyFont="1" applyBorder="1" applyAlignment="1">
      <alignment shrinkToFit="1"/>
    </xf>
    <xf numFmtId="2" fontId="6" fillId="0" borderId="8" xfId="0" applyNumberFormat="1" applyFont="1" applyBorder="1" applyAlignment="1">
      <alignment shrinkToFit="1"/>
    </xf>
    <xf numFmtId="176" fontId="20" fillId="0" borderId="2" xfId="0" applyNumberFormat="1" applyFont="1" applyBorder="1" applyAlignment="1">
      <alignment horizontal="right" shrinkToFit="1"/>
    </xf>
    <xf numFmtId="176" fontId="8" fillId="0" borderId="2" xfId="0" applyNumberFormat="1" applyFont="1" applyBorder="1" applyAlignment="1">
      <alignment horizontal="right" shrinkToFit="1"/>
    </xf>
    <xf numFmtId="0" fontId="4" fillId="0" borderId="6" xfId="0" applyNumberFormat="1" applyFont="1" applyBorder="1" applyAlignment="1">
      <alignment shrinkToFit="1"/>
    </xf>
    <xf numFmtId="0" fontId="6" fillId="0" borderId="6" xfId="0" applyNumberFormat="1" applyFont="1" applyBorder="1" applyAlignment="1">
      <alignment shrinkToFit="1"/>
    </xf>
    <xf numFmtId="0" fontId="6" fillId="0" borderId="5" xfId="0" applyNumberFormat="1" applyFont="1" applyBorder="1" applyAlignment="1">
      <alignment shrinkToFit="1"/>
    </xf>
    <xf numFmtId="1" fontId="6" fillId="0" borderId="1" xfId="0" applyNumberFormat="1" applyFont="1" applyBorder="1" applyAlignment="1">
      <alignment shrinkToFit="1"/>
    </xf>
    <xf numFmtId="176" fontId="4" fillId="0" borderId="2" xfId="0" applyNumberFormat="1" applyFont="1" applyBorder="1" applyAlignment="1">
      <alignment shrinkToFit="1"/>
    </xf>
    <xf numFmtId="177" fontId="6" fillId="0" borderId="2" xfId="0" applyNumberFormat="1" applyFont="1" applyBorder="1" applyAlignment="1">
      <alignment shrinkToFit="1"/>
    </xf>
    <xf numFmtId="176" fontId="6" fillId="0" borderId="2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176" fontId="4" fillId="0" borderId="24" xfId="0" applyNumberFormat="1" applyFont="1" applyBorder="1" applyAlignment="1">
      <alignment shrinkToFit="1"/>
    </xf>
    <xf numFmtId="0" fontId="5" fillId="0" borderId="24" xfId="0" applyNumberFormat="1" applyFont="1" applyBorder="1" applyAlignment="1">
      <alignment shrinkToFit="1"/>
    </xf>
    <xf numFmtId="2" fontId="6" fillId="0" borderId="23" xfId="0" applyNumberFormat="1" applyFont="1" applyBorder="1" applyAlignment="1">
      <alignment shrinkToFit="1"/>
    </xf>
    <xf numFmtId="177" fontId="6" fillId="0" borderId="24" xfId="0" applyNumberFormat="1" applyFont="1" applyBorder="1" applyAlignment="1">
      <alignment shrinkToFit="1"/>
    </xf>
    <xf numFmtId="176" fontId="6" fillId="0" borderId="24" xfId="0" applyNumberFormat="1" applyFont="1" applyBorder="1" applyAlignment="1">
      <alignment shrinkToFit="1"/>
    </xf>
    <xf numFmtId="0" fontId="6" fillId="0" borderId="24" xfId="0" applyNumberFormat="1" applyFont="1" applyBorder="1" applyAlignment="1">
      <alignment shrinkToFit="1"/>
    </xf>
    <xf numFmtId="176" fontId="8" fillId="0" borderId="24" xfId="0" applyNumberFormat="1" applyFont="1" applyBorder="1" applyAlignment="1">
      <alignment horizontal="right" shrinkToFit="1"/>
    </xf>
    <xf numFmtId="0" fontId="20" fillId="0" borderId="5" xfId="0" applyNumberFormat="1" applyFont="1" applyBorder="1" applyAlignment="1">
      <alignment shrinkToFit="1"/>
    </xf>
    <xf numFmtId="0" fontId="5" fillId="0" borderId="19" xfId="0" applyNumberFormat="1" applyFont="1" applyBorder="1" applyAlignment="1">
      <alignment shrinkToFit="1"/>
    </xf>
    <xf numFmtId="0" fontId="20" fillId="0" borderId="3" xfId="0" applyNumberFormat="1" applyFont="1" applyBorder="1" applyAlignment="1">
      <alignment shrinkToFit="1"/>
    </xf>
    <xf numFmtId="0" fontId="5" fillId="0" borderId="0" xfId="0" applyNumberFormat="1" applyFont="1" applyBorder="1" applyAlignment="1">
      <alignment shrinkToFit="1"/>
    </xf>
    <xf numFmtId="0" fontId="20" fillId="0" borderId="19" xfId="0" applyNumberFormat="1" applyFont="1" applyBorder="1" applyAlignment="1">
      <alignment shrinkToFit="1"/>
    </xf>
    <xf numFmtId="0" fontId="20" fillId="0" borderId="3" xfId="0" applyNumberFormat="1" applyFont="1" applyBorder="1" applyAlignment="1">
      <alignment horizontal="center" shrinkToFit="1"/>
    </xf>
    <xf numFmtId="0" fontId="6" fillId="0" borderId="8" xfId="0" applyNumberFormat="1" applyFont="1" applyBorder="1" applyAlignment="1">
      <alignment horizontal="right" shrinkToFit="1"/>
    </xf>
    <xf numFmtId="0" fontId="22" fillId="0" borderId="2" xfId="0" applyNumberFormat="1" applyFont="1" applyBorder="1" applyAlignment="1">
      <alignment horizontal="right" shrinkToFit="1"/>
    </xf>
    <xf numFmtId="0" fontId="31" fillId="0" borderId="0" xfId="0" applyNumberFormat="1" applyFont="1" applyAlignment="1"/>
    <xf numFmtId="2" fontId="31" fillId="0" borderId="0" xfId="0" applyNumberFormat="1" applyFont="1" applyAlignment="1"/>
    <xf numFmtId="0" fontId="31" fillId="0" borderId="0" xfId="0" applyFont="1"/>
    <xf numFmtId="0" fontId="1" fillId="0" borderId="4" xfId="0" applyNumberFormat="1" applyFont="1" applyBorder="1" applyAlignment="1"/>
    <xf numFmtId="0" fontId="32" fillId="0" borderId="0" xfId="0" applyNumberFormat="1" applyFont="1" applyAlignment="1">
      <alignment horizontal="center"/>
    </xf>
    <xf numFmtId="0" fontId="32" fillId="0" borderId="1" xfId="0" applyNumberFormat="1" applyFont="1" applyBorder="1"/>
    <xf numFmtId="0" fontId="32" fillId="0" borderId="0" xfId="0" applyNumberFormat="1" applyFont="1" applyAlignment="1"/>
    <xf numFmtId="0" fontId="33" fillId="2" borderId="0" xfId="0" applyNumberFormat="1" applyFont="1" applyFill="1" applyAlignment="1">
      <alignment vertical="top"/>
    </xf>
    <xf numFmtId="0" fontId="33" fillId="0" borderId="0" xfId="0" applyNumberFormat="1" applyFont="1" applyAlignment="1"/>
    <xf numFmtId="2" fontId="32" fillId="0" borderId="0" xfId="0" applyNumberFormat="1" applyFont="1" applyAlignment="1">
      <alignment horizontal="right"/>
    </xf>
    <xf numFmtId="177" fontId="32" fillId="0" borderId="0" xfId="0" applyNumberFormat="1" applyFont="1" applyAlignment="1">
      <alignment horizontal="center"/>
    </xf>
    <xf numFmtId="0" fontId="32" fillId="0" borderId="1" xfId="0" applyNumberFormat="1" applyFont="1" applyBorder="1" applyAlignment="1"/>
    <xf numFmtId="2" fontId="32" fillId="0" borderId="1" xfId="0" applyNumberFormat="1" applyFont="1" applyBorder="1" applyAlignment="1">
      <alignment horizontal="right"/>
    </xf>
    <xf numFmtId="177" fontId="32" fillId="0" borderId="1" xfId="0" applyNumberFormat="1" applyFont="1" applyBorder="1"/>
    <xf numFmtId="1" fontId="32" fillId="0" borderId="1" xfId="0" applyNumberFormat="1" applyFont="1" applyBorder="1"/>
    <xf numFmtId="0" fontId="33" fillId="0" borderId="0" xfId="0" applyNumberFormat="1" applyFont="1" applyAlignment="1">
      <alignment vertical="center"/>
    </xf>
    <xf numFmtId="2" fontId="32" fillId="0" borderId="0" xfId="0" applyNumberFormat="1" applyFont="1" applyAlignment="1"/>
    <xf numFmtId="177" fontId="32" fillId="0" borderId="0" xfId="0" applyNumberFormat="1" applyFont="1" applyAlignment="1"/>
    <xf numFmtId="0" fontId="32" fillId="0" borderId="0" xfId="0" applyNumberFormat="1" applyFont="1" applyAlignment="1">
      <alignment horizontal="right"/>
    </xf>
    <xf numFmtId="0" fontId="32" fillId="0" borderId="2" xfId="0" applyNumberFormat="1" applyFont="1" applyBorder="1" applyAlignment="1"/>
    <xf numFmtId="0" fontId="32" fillId="0" borderId="2" xfId="0" applyNumberFormat="1" applyFont="1" applyBorder="1"/>
    <xf numFmtId="2" fontId="32" fillId="0" borderId="0" xfId="0" applyNumberFormat="1" applyFont="1"/>
    <xf numFmtId="177" fontId="32" fillId="0" borderId="0" xfId="0" applyNumberFormat="1" applyFont="1"/>
    <xf numFmtId="0" fontId="31" fillId="0" borderId="0" xfId="0" applyNumberFormat="1" applyFont="1" applyAlignment="1">
      <alignment horizontal="right"/>
    </xf>
    <xf numFmtId="179" fontId="31" fillId="0" borderId="0" xfId="0" applyNumberFormat="1" applyFont="1" applyAlignment="1"/>
    <xf numFmtId="177" fontId="31" fillId="0" borderId="0" xfId="0" applyNumberFormat="1" applyFont="1" applyAlignment="1"/>
    <xf numFmtId="0" fontId="31" fillId="0" borderId="0" xfId="0" quotePrefix="1" applyNumberFormat="1" applyFont="1" applyAlignment="1"/>
    <xf numFmtId="0" fontId="32" fillId="0" borderId="4" xfId="0" applyNumberFormat="1" applyFont="1" applyBorder="1"/>
    <xf numFmtId="0" fontId="32" fillId="0" borderId="3" xfId="0" applyNumberFormat="1" applyFont="1" applyBorder="1" applyAlignment="1"/>
    <xf numFmtId="177" fontId="33" fillId="0" borderId="0" xfId="0" applyNumberFormat="1" applyFont="1" applyAlignment="1">
      <alignment vertical="center"/>
    </xf>
    <xf numFmtId="0" fontId="31" fillId="0" borderId="0" xfId="0" applyNumberFormat="1" applyFont="1" applyAlignment="1">
      <alignment horizontal="center"/>
    </xf>
    <xf numFmtId="0" fontId="33" fillId="0" borderId="3" xfId="0" applyNumberFormat="1" applyFont="1" applyBorder="1" applyAlignment="1"/>
    <xf numFmtId="1" fontId="33" fillId="0" borderId="0" xfId="0" applyNumberFormat="1" applyFont="1" applyAlignment="1"/>
    <xf numFmtId="0" fontId="31" fillId="0" borderId="0" xfId="0" applyFont="1" applyAlignment="1"/>
    <xf numFmtId="0" fontId="31" fillId="3" borderId="0" xfId="0" applyNumberFormat="1" applyFont="1" applyFill="1" applyAlignment="1"/>
    <xf numFmtId="2" fontId="31" fillId="3" borderId="0" xfId="0" applyNumberFormat="1" applyFont="1" applyFill="1" applyAlignment="1"/>
    <xf numFmtId="176" fontId="31" fillId="0" borderId="0" xfId="0" applyNumberFormat="1" applyFont="1" applyAlignment="1"/>
    <xf numFmtId="1" fontId="31" fillId="0" borderId="0" xfId="0" applyNumberFormat="1" applyFont="1" applyAlignment="1"/>
    <xf numFmtId="0" fontId="31" fillId="0" borderId="0" xfId="0" applyNumberFormat="1" applyFont="1" applyAlignment="1">
      <alignment shrinkToFit="1"/>
    </xf>
    <xf numFmtId="0" fontId="31" fillId="4" borderId="33" xfId="0" applyNumberFormat="1" applyFont="1" applyFill="1" applyBorder="1" applyAlignment="1"/>
    <xf numFmtId="2" fontId="31" fillId="4" borderId="33" xfId="0" applyNumberFormat="1" applyFont="1" applyFill="1" applyBorder="1" applyAlignment="1"/>
    <xf numFmtId="0" fontId="31" fillId="4" borderId="33" xfId="0" applyNumberFormat="1" applyFont="1" applyFill="1" applyBorder="1" applyAlignment="1">
      <alignment shrinkToFit="1"/>
    </xf>
    <xf numFmtId="0" fontId="31" fillId="0" borderId="33" xfId="0" applyNumberFormat="1" applyFont="1" applyBorder="1" applyAlignment="1"/>
    <xf numFmtId="176" fontId="31" fillId="0" borderId="33" xfId="0" applyNumberFormat="1" applyFont="1" applyBorder="1" applyAlignment="1"/>
    <xf numFmtId="1" fontId="31" fillId="0" borderId="33" xfId="0" applyNumberFormat="1" applyFont="1" applyBorder="1" applyAlignment="1"/>
    <xf numFmtId="2" fontId="31" fillId="0" borderId="33" xfId="0" applyNumberFormat="1" applyFont="1" applyBorder="1" applyAlignment="1">
      <alignment shrinkToFit="1"/>
    </xf>
    <xf numFmtId="179" fontId="31" fillId="0" borderId="33" xfId="0" applyNumberFormat="1" applyFont="1" applyBorder="1" applyAlignment="1"/>
    <xf numFmtId="177" fontId="31" fillId="0" borderId="33" xfId="0" applyNumberFormat="1" applyFont="1" applyBorder="1" applyAlignment="1"/>
    <xf numFmtId="0" fontId="31" fillId="0" borderId="33" xfId="0" quotePrefix="1" applyNumberFormat="1" applyFont="1" applyBorder="1" applyAlignment="1"/>
    <xf numFmtId="0" fontId="31" fillId="0" borderId="33" xfId="0" applyFont="1" applyBorder="1" applyAlignment="1"/>
    <xf numFmtId="2" fontId="31" fillId="0" borderId="33" xfId="0" applyNumberFormat="1" applyFont="1" applyBorder="1" applyAlignment="1"/>
    <xf numFmtId="0" fontId="31" fillId="0" borderId="33" xfId="0" applyNumberFormat="1" applyFont="1" applyBorder="1" applyAlignment="1">
      <alignment shrinkToFit="1"/>
    </xf>
    <xf numFmtId="0" fontId="34" fillId="0" borderId="33" xfId="0" applyNumberFormat="1" applyFont="1" applyBorder="1" applyAlignment="1">
      <alignment shrinkToFit="1"/>
    </xf>
    <xf numFmtId="0" fontId="31" fillId="3" borderId="33" xfId="0" applyNumberFormat="1" applyFont="1" applyFill="1" applyBorder="1" applyAlignment="1">
      <alignment shrinkToFit="1"/>
    </xf>
    <xf numFmtId="2" fontId="31" fillId="0" borderId="38" xfId="0" applyNumberFormat="1" applyFont="1" applyBorder="1" applyAlignment="1">
      <alignment shrinkToFit="1"/>
    </xf>
    <xf numFmtId="0" fontId="31" fillId="0" borderId="35" xfId="0" applyNumberFormat="1" applyFont="1" applyBorder="1" applyAlignment="1">
      <alignment shrinkToFit="1"/>
    </xf>
    <xf numFmtId="0" fontId="20" fillId="0" borderId="7" xfId="0" applyNumberFormat="1" applyFont="1" applyBorder="1" applyAlignment="1">
      <alignment shrinkToFit="1"/>
    </xf>
    <xf numFmtId="0" fontId="4" fillId="0" borderId="2" xfId="0" applyNumberFormat="1" applyFont="1" applyBorder="1" applyAlignment="1">
      <alignment vertical="center"/>
    </xf>
    <xf numFmtId="177" fontId="23" fillId="0" borderId="24" xfId="0" applyNumberFormat="1" applyFont="1" applyBorder="1" applyAlignment="1">
      <alignment shrinkToFit="1"/>
    </xf>
    <xf numFmtId="0" fontId="31" fillId="0" borderId="1" xfId="0" applyNumberFormat="1" applyFont="1" applyBorder="1" applyAlignment="1"/>
    <xf numFmtId="0" fontId="31" fillId="0" borderId="10" xfId="0" applyNumberFormat="1" applyFont="1" applyBorder="1" applyAlignment="1"/>
    <xf numFmtId="0" fontId="31" fillId="0" borderId="0" xfId="0" applyNumberFormat="1" applyFont="1" applyAlignment="1">
      <alignment horizontal="left"/>
    </xf>
    <xf numFmtId="0" fontId="31" fillId="0" borderId="36" xfId="0" applyNumberFormat="1" applyFont="1" applyBorder="1" applyAlignment="1"/>
    <xf numFmtId="0" fontId="31" fillId="0" borderId="34" xfId="0" applyNumberFormat="1" applyFont="1" applyBorder="1" applyAlignment="1"/>
    <xf numFmtId="0" fontId="31" fillId="0" borderId="35" xfId="0" applyNumberFormat="1" applyFont="1" applyBorder="1" applyAlignment="1"/>
    <xf numFmtId="0" fontId="31" fillId="0" borderId="38" xfId="0" applyNumberFormat="1" applyFont="1" applyBorder="1" applyAlignment="1"/>
    <xf numFmtId="0" fontId="31" fillId="0" borderId="39" xfId="0" applyNumberFormat="1" applyFont="1" applyBorder="1" applyAlignment="1"/>
    <xf numFmtId="0" fontId="31" fillId="0" borderId="40" xfId="0" applyNumberFormat="1" applyFont="1" applyBorder="1" applyAlignment="1"/>
    <xf numFmtId="0" fontId="31" fillId="0" borderId="41" xfId="0" applyNumberFormat="1" applyFont="1" applyBorder="1" applyAlignment="1"/>
    <xf numFmtId="176" fontId="15" fillId="0" borderId="2" xfId="0" applyNumberFormat="1" applyFont="1" applyBorder="1" applyAlignment="1">
      <alignment horizontal="right" shrinkToFit="1"/>
    </xf>
    <xf numFmtId="0" fontId="3" fillId="0" borderId="0" xfId="0" applyNumberFormat="1" applyFont="1" applyBorder="1" applyAlignment="1"/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/>
    <xf numFmtId="0" fontId="5" fillId="0" borderId="3" xfId="0" applyNumberFormat="1" applyFont="1" applyBorder="1" applyAlignment="1">
      <alignment horizontal="center" shrinkToFit="1"/>
    </xf>
    <xf numFmtId="0" fontId="35" fillId="0" borderId="5" xfId="0" applyNumberFormat="1" applyFont="1" applyBorder="1" applyAlignment="1">
      <alignment shrinkToFit="1"/>
    </xf>
    <xf numFmtId="0" fontId="35" fillId="0" borderId="19" xfId="0" applyNumberFormat="1" applyFont="1" applyBorder="1" applyAlignment="1">
      <alignment shrinkToFit="1"/>
    </xf>
    <xf numFmtId="0" fontId="35" fillId="0" borderId="3" xfId="0" applyNumberFormat="1" applyFont="1" applyBorder="1" applyAlignment="1">
      <alignment horizontal="center" shrinkToFit="1"/>
    </xf>
    <xf numFmtId="0" fontId="35" fillId="0" borderId="0" xfId="0" applyNumberFormat="1" applyFont="1" applyBorder="1" applyAlignment="1">
      <alignment horizontal="center" shrinkToFit="1"/>
    </xf>
    <xf numFmtId="0" fontId="36" fillId="0" borderId="8" xfId="0" applyNumberFormat="1" applyFont="1" applyBorder="1" applyAlignment="1">
      <alignment horizontal="right" shrinkToFit="1"/>
    </xf>
    <xf numFmtId="0" fontId="36" fillId="0" borderId="2" xfId="0" applyNumberFormat="1" applyFont="1" applyBorder="1" applyAlignment="1">
      <alignment horizontal="right" shrinkToFit="1"/>
    </xf>
    <xf numFmtId="177" fontId="31" fillId="0" borderId="0" xfId="0" applyNumberFormat="1" applyFont="1" applyAlignment="1">
      <alignment horizontal="center"/>
    </xf>
    <xf numFmtId="0" fontId="31" fillId="0" borderId="1" xfId="0" applyNumberFormat="1" applyFont="1" applyBorder="1" applyAlignment="1">
      <alignment horizontal="center"/>
    </xf>
    <xf numFmtId="179" fontId="31" fillId="0" borderId="1" xfId="0" applyNumberFormat="1" applyFont="1" applyBorder="1" applyAlignment="1">
      <alignment horizontal="right"/>
    </xf>
    <xf numFmtId="177" fontId="31" fillId="0" borderId="1" xfId="0" applyNumberFormat="1" applyFont="1" applyBorder="1" applyAlignment="1"/>
    <xf numFmtId="1" fontId="31" fillId="0" borderId="1" xfId="0" applyNumberFormat="1" applyFont="1" applyBorder="1" applyAlignment="1"/>
    <xf numFmtId="2" fontId="31" fillId="0" borderId="1" xfId="0" applyNumberFormat="1" applyFont="1" applyBorder="1" applyAlignment="1"/>
    <xf numFmtId="0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/>
    <xf numFmtId="177" fontId="31" fillId="0" borderId="10" xfId="0" applyNumberFormat="1" applyFont="1" applyBorder="1" applyAlignment="1"/>
    <xf numFmtId="0" fontId="31" fillId="0" borderId="37" xfId="0" applyNumberFormat="1" applyFont="1" applyBorder="1" applyAlignment="1">
      <alignment horizontal="right"/>
    </xf>
    <xf numFmtId="0" fontId="31" fillId="0" borderId="36" xfId="0" applyNumberFormat="1" applyFont="1" applyBorder="1" applyAlignment="1">
      <alignment horizontal="center"/>
    </xf>
    <xf numFmtId="0" fontId="31" fillId="0" borderId="36" xfId="0" applyNumberFormat="1" applyFont="1" applyBorder="1" applyAlignment="1">
      <alignment horizontal="right"/>
    </xf>
    <xf numFmtId="179" fontId="31" fillId="0" borderId="36" xfId="0" applyNumberFormat="1" applyFont="1" applyBorder="1" applyAlignment="1"/>
    <xf numFmtId="177" fontId="31" fillId="0" borderId="36" xfId="0" applyNumberFormat="1" applyFont="1" applyBorder="1" applyAlignment="1"/>
    <xf numFmtId="0" fontId="31" fillId="0" borderId="36" xfId="0" quotePrefix="1" applyNumberFormat="1" applyFont="1" applyBorder="1" applyAlignment="1"/>
    <xf numFmtId="0" fontId="31" fillId="0" borderId="36" xfId="0" applyFont="1" applyBorder="1"/>
    <xf numFmtId="0" fontId="31" fillId="0" borderId="33" xfId="0" applyNumberFormat="1" applyFont="1" applyBorder="1" applyAlignment="1">
      <alignment horizontal="right"/>
    </xf>
    <xf numFmtId="0" fontId="31" fillId="0" borderId="33" xfId="0" applyNumberFormat="1" applyFont="1" applyBorder="1" applyAlignment="1">
      <alignment horizontal="center"/>
    </xf>
    <xf numFmtId="0" fontId="31" fillId="0" borderId="33" xfId="0" applyFont="1" applyBorder="1"/>
    <xf numFmtId="0" fontId="31" fillId="0" borderId="34" xfId="0" applyNumberFormat="1" applyFont="1" applyBorder="1" applyAlignment="1">
      <alignment horizontal="right"/>
    </xf>
    <xf numFmtId="0" fontId="31" fillId="0" borderId="34" xfId="0" applyNumberFormat="1" applyFont="1" applyBorder="1" applyAlignment="1">
      <alignment horizontal="center"/>
    </xf>
    <xf numFmtId="179" fontId="31" fillId="0" borderId="34" xfId="0" applyNumberFormat="1" applyFont="1" applyBorder="1" applyAlignment="1"/>
    <xf numFmtId="177" fontId="31" fillId="0" borderId="34" xfId="0" applyNumberFormat="1" applyFont="1" applyBorder="1" applyAlignment="1"/>
    <xf numFmtId="0" fontId="31" fillId="0" borderId="34" xfId="0" quotePrefix="1" applyNumberFormat="1" applyFont="1" applyBorder="1" applyAlignment="1"/>
    <xf numFmtId="0" fontId="31" fillId="0" borderId="34" xfId="0" applyFont="1" applyBorder="1"/>
    <xf numFmtId="1" fontId="31" fillId="0" borderId="34" xfId="0" applyNumberFormat="1" applyFont="1" applyBorder="1" applyAlignment="1"/>
    <xf numFmtId="0" fontId="31" fillId="0" borderId="35" xfId="0" applyNumberFormat="1" applyFont="1" applyBorder="1" applyAlignment="1">
      <alignment horizontal="right"/>
    </xf>
    <xf numFmtId="0" fontId="31" fillId="0" borderId="35" xfId="0" applyNumberFormat="1" applyFont="1" applyBorder="1" applyAlignment="1">
      <alignment horizontal="center"/>
    </xf>
    <xf numFmtId="179" fontId="31" fillId="0" borderId="35" xfId="0" applyNumberFormat="1" applyFont="1" applyBorder="1" applyAlignment="1"/>
    <xf numFmtId="177" fontId="31" fillId="0" borderId="35" xfId="0" applyNumberFormat="1" applyFont="1" applyBorder="1" applyAlignment="1"/>
    <xf numFmtId="0" fontId="31" fillId="0" borderId="35" xfId="0" quotePrefix="1" applyNumberFormat="1" applyFont="1" applyBorder="1" applyAlignment="1"/>
    <xf numFmtId="0" fontId="31" fillId="0" borderId="35" xfId="0" applyFont="1" applyBorder="1"/>
    <xf numFmtId="0" fontId="31" fillId="0" borderId="38" xfId="0" applyNumberFormat="1" applyFont="1" applyBorder="1" applyAlignment="1">
      <alignment horizontal="right"/>
    </xf>
    <xf numFmtId="0" fontId="31" fillId="0" borderId="38" xfId="0" applyNumberFormat="1" applyFont="1" applyBorder="1" applyAlignment="1">
      <alignment horizontal="center"/>
    </xf>
    <xf numFmtId="179" fontId="31" fillId="0" borderId="38" xfId="0" applyNumberFormat="1" applyFont="1" applyBorder="1" applyAlignment="1"/>
    <xf numFmtId="177" fontId="31" fillId="0" borderId="38" xfId="0" applyNumberFormat="1" applyFont="1" applyBorder="1" applyAlignment="1"/>
    <xf numFmtId="0" fontId="31" fillId="0" borderId="38" xfId="0" quotePrefix="1" applyNumberFormat="1" applyFont="1" applyBorder="1" applyAlignment="1"/>
    <xf numFmtId="0" fontId="31" fillId="0" borderId="38" xfId="0" applyFont="1" applyBorder="1"/>
    <xf numFmtId="0" fontId="31" fillId="0" borderId="39" xfId="0" applyNumberFormat="1" applyFont="1" applyBorder="1" applyAlignment="1">
      <alignment horizontal="right"/>
    </xf>
    <xf numFmtId="0" fontId="31" fillId="0" borderId="39" xfId="0" applyNumberFormat="1" applyFont="1" applyBorder="1" applyAlignment="1">
      <alignment horizontal="center"/>
    </xf>
    <xf numFmtId="179" fontId="31" fillId="0" borderId="39" xfId="0" applyNumberFormat="1" applyFont="1" applyBorder="1" applyAlignment="1"/>
    <xf numFmtId="177" fontId="31" fillId="0" borderId="39" xfId="0" applyNumberFormat="1" applyFont="1" applyBorder="1" applyAlignment="1"/>
    <xf numFmtId="0" fontId="31" fillId="0" borderId="39" xfId="0" quotePrefix="1" applyNumberFormat="1" applyFont="1" applyBorder="1" applyAlignment="1"/>
    <xf numFmtId="0" fontId="31" fillId="0" borderId="39" xfId="0" applyFont="1" applyBorder="1"/>
    <xf numFmtId="177" fontId="31" fillId="0" borderId="33" xfId="0" applyNumberFormat="1" applyFont="1" applyBorder="1"/>
    <xf numFmtId="177" fontId="31" fillId="0" borderId="34" xfId="0" applyNumberFormat="1" applyFont="1" applyBorder="1"/>
    <xf numFmtId="177" fontId="31" fillId="0" borderId="0" xfId="0" applyNumberFormat="1" applyFont="1"/>
    <xf numFmtId="0" fontId="31" fillId="0" borderId="40" xfId="0" applyNumberFormat="1" applyFont="1" applyBorder="1" applyAlignment="1">
      <alignment horizontal="right"/>
    </xf>
    <xf numFmtId="0" fontId="31" fillId="0" borderId="40" xfId="0" applyNumberFormat="1" applyFont="1" applyBorder="1" applyAlignment="1">
      <alignment horizontal="center"/>
    </xf>
    <xf numFmtId="179" fontId="31" fillId="0" borderId="40" xfId="0" applyNumberFormat="1" applyFont="1" applyBorder="1" applyAlignment="1"/>
    <xf numFmtId="177" fontId="31" fillId="0" borderId="40" xfId="0" applyNumberFormat="1" applyFont="1" applyBorder="1" applyAlignment="1"/>
    <xf numFmtId="0" fontId="31" fillId="0" borderId="40" xfId="0" quotePrefix="1" applyNumberFormat="1" applyFont="1" applyBorder="1" applyAlignment="1"/>
    <xf numFmtId="0" fontId="31" fillId="0" borderId="40" xfId="0" applyFont="1" applyBorder="1"/>
    <xf numFmtId="0" fontId="31" fillId="0" borderId="41" xfId="0" applyNumberFormat="1" applyFont="1" applyBorder="1" applyAlignment="1">
      <alignment horizontal="right"/>
    </xf>
    <xf numFmtId="0" fontId="31" fillId="0" borderId="41" xfId="0" applyNumberFormat="1" applyFont="1" applyBorder="1" applyAlignment="1">
      <alignment horizontal="center"/>
    </xf>
    <xf numFmtId="179" fontId="31" fillId="0" borderId="41" xfId="0" applyNumberFormat="1" applyFont="1" applyBorder="1" applyAlignment="1"/>
    <xf numFmtId="177" fontId="31" fillId="0" borderId="41" xfId="0" applyNumberFormat="1" applyFont="1" applyBorder="1" applyAlignment="1"/>
    <xf numFmtId="0" fontId="31" fillId="0" borderId="41" xfId="0" quotePrefix="1" applyNumberFormat="1" applyFont="1" applyBorder="1" applyAlignment="1"/>
    <xf numFmtId="0" fontId="31" fillId="0" borderId="41" xfId="0" applyFont="1" applyBorder="1"/>
    <xf numFmtId="0" fontId="16" fillId="0" borderId="76" xfId="0" applyNumberFormat="1" applyFont="1" applyBorder="1" applyAlignment="1"/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180" fontId="3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64" xfId="0" applyBorder="1" applyAlignment="1">
      <alignment shrinkToFit="1"/>
    </xf>
    <xf numFmtId="0" fontId="4" fillId="0" borderId="63" xfId="0" applyNumberFormat="1" applyFont="1" applyBorder="1" applyAlignment="1">
      <alignment horizontal="center" shrinkToFit="1"/>
    </xf>
    <xf numFmtId="0" fontId="4" fillId="0" borderId="6" xfId="0" applyNumberFormat="1" applyFont="1" applyBorder="1" applyAlignment="1">
      <alignment shrinkToFit="1"/>
    </xf>
    <xf numFmtId="2" fontId="3" fillId="0" borderId="0" xfId="0" applyNumberFormat="1" applyFont="1" applyBorder="1" applyAlignment="1"/>
    <xf numFmtId="0" fontId="32" fillId="5" borderId="0" xfId="0" applyNumberFormat="1" applyFont="1" applyFill="1" applyAlignment="1"/>
    <xf numFmtId="0" fontId="32" fillId="5" borderId="1" xfId="0" applyNumberFormat="1" applyFont="1" applyFill="1" applyBorder="1"/>
    <xf numFmtId="0" fontId="31" fillId="5" borderId="0" xfId="0" applyNumberFormat="1" applyFont="1" applyFill="1" applyAlignment="1"/>
    <xf numFmtId="0" fontId="33" fillId="5" borderId="0" xfId="0" applyNumberFormat="1" applyFont="1" applyFill="1" applyAlignment="1">
      <alignment vertical="center"/>
    </xf>
    <xf numFmtId="0" fontId="33" fillId="5" borderId="0" xfId="0" applyNumberFormat="1" applyFont="1" applyFill="1" applyAlignment="1"/>
    <xf numFmtId="0" fontId="6" fillId="0" borderId="26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78" xfId="0" applyNumberFormat="1" applyFont="1" applyBorder="1" applyAlignment="1">
      <alignment horizontal="left"/>
    </xf>
    <xf numFmtId="0" fontId="5" fillId="0" borderId="78" xfId="0" applyNumberFormat="1" applyFont="1" applyBorder="1" applyAlignment="1"/>
    <xf numFmtId="0" fontId="4" fillId="0" borderId="79" xfId="0" applyNumberFormat="1" applyFont="1" applyBorder="1" applyAlignment="1"/>
    <xf numFmtId="176" fontId="6" fillId="0" borderId="78" xfId="0" applyNumberFormat="1" applyFont="1" applyBorder="1" applyAlignment="1">
      <alignment horizontal="right"/>
    </xf>
    <xf numFmtId="1" fontId="4" fillId="0" borderId="80" xfId="0" applyNumberFormat="1" applyFont="1" applyBorder="1" applyAlignment="1"/>
    <xf numFmtId="0" fontId="4" fillId="0" borderId="80" xfId="0" applyNumberFormat="1" applyFont="1" applyBorder="1" applyAlignment="1"/>
    <xf numFmtId="176" fontId="5" fillId="0" borderId="78" xfId="0" applyNumberFormat="1" applyFont="1" applyBorder="1" applyAlignment="1">
      <alignment horizontal="right"/>
    </xf>
    <xf numFmtId="0" fontId="5" fillId="0" borderId="80" xfId="0" applyNumberFormat="1" applyFont="1" applyBorder="1" applyAlignment="1">
      <alignment horizontal="center"/>
    </xf>
    <xf numFmtId="0" fontId="5" fillId="0" borderId="77" xfId="0" applyNumberFormat="1" applyFont="1" applyBorder="1" applyAlignment="1">
      <alignment horizontal="center"/>
    </xf>
    <xf numFmtId="176" fontId="5" fillId="0" borderId="81" xfId="0" applyNumberFormat="1" applyFont="1" applyBorder="1" applyAlignment="1">
      <alignment horizontal="right"/>
    </xf>
    <xf numFmtId="0" fontId="20" fillId="0" borderId="83" xfId="0" applyNumberFormat="1" applyFont="1" applyBorder="1" applyAlignment="1">
      <alignment shrinkToFit="1"/>
    </xf>
    <xf numFmtId="0" fontId="23" fillId="0" borderId="84" xfId="0" applyNumberFormat="1" applyFont="1" applyBorder="1" applyAlignment="1"/>
    <xf numFmtId="0" fontId="5" fillId="0" borderId="85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 shrinkToFit="1"/>
    </xf>
    <xf numFmtId="0" fontId="38" fillId="0" borderId="1" xfId="0" applyNumberFormat="1" applyFont="1" applyBorder="1" applyAlignment="1">
      <alignment shrinkToFit="1"/>
    </xf>
    <xf numFmtId="0" fontId="36" fillId="0" borderId="1" xfId="0" applyNumberFormat="1" applyFont="1" applyBorder="1" applyAlignment="1">
      <alignment shrinkToFit="1"/>
    </xf>
    <xf numFmtId="1" fontId="36" fillId="0" borderId="18" xfId="0" applyNumberFormat="1" applyFont="1" applyBorder="1" applyAlignment="1">
      <alignment shrinkToFit="1"/>
    </xf>
    <xf numFmtId="2" fontId="36" fillId="0" borderId="8" xfId="0" applyNumberFormat="1" applyFont="1" applyBorder="1" applyAlignment="1">
      <alignment shrinkToFit="1"/>
    </xf>
    <xf numFmtId="176" fontId="41" fillId="0" borderId="2" xfId="0" applyNumberFormat="1" applyFont="1" applyBorder="1" applyAlignment="1">
      <alignment horizontal="right" shrinkToFit="1"/>
    </xf>
    <xf numFmtId="176" fontId="35" fillId="0" borderId="2" xfId="0" applyNumberFormat="1" applyFont="1" applyBorder="1" applyAlignment="1">
      <alignment horizontal="right" shrinkToFit="1"/>
    </xf>
    <xf numFmtId="176" fontId="35" fillId="0" borderId="15" xfId="0" applyNumberFormat="1" applyFont="1" applyBorder="1" applyAlignment="1">
      <alignment horizontal="right" shrinkToFit="1"/>
    </xf>
    <xf numFmtId="0" fontId="5" fillId="0" borderId="2" xfId="0" applyNumberFormat="1" applyFont="1" applyBorder="1" applyAlignment="1">
      <alignment horizontal="right" shrinkToFit="1"/>
    </xf>
    <xf numFmtId="177" fontId="23" fillId="0" borderId="2" xfId="0" applyNumberFormat="1" applyFont="1" applyBorder="1" applyAlignment="1"/>
    <xf numFmtId="180" fontId="32" fillId="0" borderId="0" xfId="0" applyNumberFormat="1" applyFont="1" applyAlignment="1"/>
    <xf numFmtId="179" fontId="32" fillId="0" borderId="0" xfId="0" applyNumberFormat="1" applyFont="1" applyAlignment="1"/>
    <xf numFmtId="0" fontId="36" fillId="0" borderId="5" xfId="0" applyNumberFormat="1" applyFont="1" applyBorder="1" applyAlignment="1">
      <alignment horizontal="center"/>
    </xf>
    <xf numFmtId="0" fontId="38" fillId="0" borderId="6" xfId="0" applyNumberFormat="1" applyFont="1" applyBorder="1" applyAlignment="1"/>
    <xf numFmtId="0" fontId="36" fillId="0" borderId="80" xfId="0" applyNumberFormat="1" applyFont="1" applyBorder="1" applyAlignment="1"/>
    <xf numFmtId="2" fontId="36" fillId="0" borderId="8" xfId="0" applyNumberFormat="1" applyFont="1" applyBorder="1" applyAlignment="1"/>
    <xf numFmtId="176" fontId="41" fillId="0" borderId="2" xfId="0" applyNumberFormat="1" applyFont="1" applyBorder="1" applyAlignment="1">
      <alignment horizontal="right"/>
    </xf>
    <xf numFmtId="176" fontId="35" fillId="0" borderId="78" xfId="0" applyNumberFormat="1" applyFont="1" applyBorder="1" applyAlignment="1">
      <alignment horizontal="right"/>
    </xf>
    <xf numFmtId="0" fontId="35" fillId="0" borderId="5" xfId="0" applyNumberFormat="1" applyFont="1" applyBorder="1" applyAlignment="1"/>
    <xf numFmtId="0" fontId="35" fillId="0" borderId="1" xfId="0" applyNumberFormat="1" applyFont="1" applyBorder="1" applyAlignment="1">
      <alignment horizontal="center"/>
    </xf>
    <xf numFmtId="0" fontId="35" fillId="0" borderId="19" xfId="0" applyNumberFormat="1" applyFont="1" applyBorder="1" applyAlignment="1"/>
    <xf numFmtId="0" fontId="41" fillId="0" borderId="3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176" fontId="35" fillId="0" borderId="2" xfId="0" applyNumberFormat="1" applyFont="1" applyBorder="1" applyAlignment="1">
      <alignment horizontal="right"/>
    </xf>
    <xf numFmtId="0" fontId="5" fillId="0" borderId="19" xfId="0" applyNumberFormat="1" applyFont="1" applyBorder="1" applyAlignment="1"/>
    <xf numFmtId="0" fontId="5" fillId="0" borderId="20" xfId="0" applyNumberFormat="1" applyFont="1" applyBorder="1" applyAlignment="1"/>
    <xf numFmtId="0" fontId="15" fillId="0" borderId="3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6" fillId="0" borderId="57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 vertical="center" shrinkToFit="1"/>
    </xf>
    <xf numFmtId="0" fontId="6" fillId="0" borderId="49" xfId="0" applyNumberFormat="1" applyFont="1" applyBorder="1" applyAlignment="1">
      <alignment horizontal="center" vertical="center" shrinkToFit="1"/>
    </xf>
    <xf numFmtId="0" fontId="6" fillId="0" borderId="50" xfId="0" applyNumberFormat="1" applyFont="1" applyBorder="1" applyAlignment="1">
      <alignment horizontal="center" vertical="center" shrinkToFit="1"/>
    </xf>
    <xf numFmtId="0" fontId="6" fillId="0" borderId="59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0" fontId="6" fillId="0" borderId="46" xfId="0" applyNumberFormat="1" applyFont="1" applyBorder="1" applyAlignment="1">
      <alignment horizontal="center" vertical="center" shrinkToFit="1"/>
    </xf>
    <xf numFmtId="0" fontId="6" fillId="0" borderId="44" xfId="0" applyNumberFormat="1" applyFont="1" applyBorder="1" applyAlignment="1">
      <alignment horizontal="center" vertical="center" shrinkToFit="1"/>
    </xf>
    <xf numFmtId="0" fontId="5" fillId="0" borderId="55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66" xfId="0" applyNumberFormat="1" applyFont="1" applyBorder="1" applyAlignment="1"/>
    <xf numFmtId="0" fontId="30" fillId="0" borderId="53" xfId="0" applyFont="1" applyBorder="1" applyAlignment="1"/>
    <xf numFmtId="0" fontId="20" fillId="0" borderId="67" xfId="0" applyNumberFormat="1" applyFont="1" applyBorder="1" applyAlignment="1">
      <alignment shrinkToFit="1"/>
    </xf>
    <xf numFmtId="0" fontId="30" fillId="0" borderId="68" xfId="0" applyFont="1" applyBorder="1" applyAlignment="1"/>
    <xf numFmtId="0" fontId="4" fillId="0" borderId="61" xfId="0" applyNumberFormat="1" applyFont="1" applyBorder="1" applyAlignment="1">
      <alignment horizontal="center" shrinkToFit="1"/>
    </xf>
    <xf numFmtId="0" fontId="0" fillId="0" borderId="62" xfId="0" applyBorder="1" applyAlignment="1"/>
    <xf numFmtId="0" fontId="20" fillId="0" borderId="66" xfId="0" applyNumberFormat="1" applyFont="1" applyBorder="1" applyAlignment="1">
      <alignment shrinkToFit="1"/>
    </xf>
    <xf numFmtId="0" fontId="5" fillId="0" borderId="67" xfId="0" applyNumberFormat="1" applyFont="1" applyBorder="1" applyAlignment="1">
      <alignment shrinkToFit="1"/>
    </xf>
    <xf numFmtId="0" fontId="0" fillId="0" borderId="68" xfId="0" applyBorder="1" applyAlignment="1">
      <alignment shrinkToFit="1"/>
    </xf>
    <xf numFmtId="0" fontId="22" fillId="0" borderId="6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0" fontId="4" fillId="0" borderId="63" xfId="0" applyNumberFormat="1" applyFont="1" applyBorder="1" applyAlignment="1">
      <alignment shrinkToFit="1"/>
    </xf>
    <xf numFmtId="0" fontId="0" fillId="0" borderId="64" xfId="0" applyBorder="1" applyAlignment="1">
      <alignment shrinkToFit="1"/>
    </xf>
    <xf numFmtId="0" fontId="5" fillId="0" borderId="67" xfId="0" applyNumberFormat="1" applyFont="1" applyBorder="1" applyAlignment="1"/>
    <xf numFmtId="0" fontId="4" fillId="0" borderId="63" xfId="0" applyNumberFormat="1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36" fillId="0" borderId="6" xfId="0" applyNumberFormat="1" applyFont="1" applyBorder="1" applyAlignment="1">
      <alignment shrinkToFit="1"/>
    </xf>
    <xf numFmtId="0" fontId="43" fillId="0" borderId="18" xfId="0" applyFont="1" applyBorder="1" applyAlignment="1">
      <alignment shrinkToFit="1"/>
    </xf>
    <xf numFmtId="0" fontId="6" fillId="0" borderId="63" xfId="0" applyNumberFormat="1" applyFont="1" applyBorder="1" applyAlignment="1">
      <alignment shrinkToFit="1"/>
    </xf>
    <xf numFmtId="0" fontId="0" fillId="0" borderId="71" xfId="0" applyBorder="1" applyAlignment="1">
      <alignment shrinkToFit="1"/>
    </xf>
    <xf numFmtId="0" fontId="35" fillId="0" borderId="66" xfId="0" applyNumberFormat="1" applyFont="1" applyBorder="1" applyAlignment="1">
      <alignment shrinkToFit="1"/>
    </xf>
    <xf numFmtId="0" fontId="42" fillId="0" borderId="53" xfId="0" applyFont="1" applyBorder="1" applyAlignment="1">
      <alignment shrinkToFit="1"/>
    </xf>
    <xf numFmtId="0" fontId="6" fillId="0" borderId="63" xfId="0" quotePrefix="1" applyNumberFormat="1" applyFont="1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65" xfId="0" applyBorder="1" applyAlignment="1">
      <alignment horizontal="center" shrinkToFit="1"/>
    </xf>
    <xf numFmtId="179" fontId="4" fillId="0" borderId="23" xfId="0" applyNumberFormat="1" applyFont="1" applyBorder="1" applyAlignment="1">
      <alignment shrinkToFit="1"/>
    </xf>
    <xf numFmtId="179" fontId="0" fillId="0" borderId="24" xfId="0" applyNumberFormat="1" applyBorder="1" applyAlignment="1">
      <alignment shrinkToFit="1"/>
    </xf>
    <xf numFmtId="0" fontId="0" fillId="0" borderId="62" xfId="0" applyBorder="1" applyAlignment="1">
      <alignment horizontal="center" shrinkToFit="1"/>
    </xf>
    <xf numFmtId="0" fontId="4" fillId="0" borderId="63" xfId="0" applyNumberFormat="1" applyFont="1" applyBorder="1" applyAlignment="1">
      <alignment horizontal="center" shrinkToFit="1"/>
    </xf>
    <xf numFmtId="0" fontId="4" fillId="0" borderId="63" xfId="0" quotePrefix="1" applyNumberFormat="1" applyFont="1" applyBorder="1" applyAlignment="1">
      <alignment horizontal="center" shrinkToFit="1"/>
    </xf>
    <xf numFmtId="0" fontId="6" fillId="0" borderId="63" xfId="0" applyNumberFormat="1" applyFont="1" applyBorder="1" applyAlignment="1">
      <alignment horizontal="center" shrinkToFit="1"/>
    </xf>
    <xf numFmtId="178" fontId="4" fillId="0" borderId="23" xfId="0" applyNumberFormat="1" applyFont="1" applyBorder="1" applyAlignment="1">
      <alignment shrinkToFit="1"/>
    </xf>
    <xf numFmtId="178" fontId="0" fillId="0" borderId="24" xfId="0" applyNumberFormat="1" applyBorder="1" applyAlignment="1">
      <alignment shrinkToFit="1"/>
    </xf>
    <xf numFmtId="0" fontId="4" fillId="0" borderId="69" xfId="0" applyNumberFormat="1" applyFont="1" applyBorder="1" applyAlignment="1">
      <alignment shrinkToFit="1"/>
    </xf>
    <xf numFmtId="0" fontId="0" fillId="0" borderId="70" xfId="0" applyBorder="1" applyAlignment="1">
      <alignment shrinkToFit="1"/>
    </xf>
    <xf numFmtId="0" fontId="4" fillId="0" borderId="23" xfId="0" applyNumberFormat="1" applyFont="1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0" fillId="0" borderId="62" xfId="0" applyBorder="1" applyAlignment="1">
      <alignment shrinkToFit="1"/>
    </xf>
    <xf numFmtId="0" fontId="0" fillId="0" borderId="24" xfId="0" applyBorder="1" applyAlignment="1">
      <alignment shrinkToFit="1"/>
    </xf>
    <xf numFmtId="176" fontId="7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4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63" xfId="0" quotePrefix="1" applyNumberFormat="1" applyFont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35" fillId="0" borderId="18" xfId="0" applyFont="1" applyBorder="1" applyAlignment="1">
      <alignment shrinkToFit="1"/>
    </xf>
    <xf numFmtId="0" fontId="37" fillId="0" borderId="18" xfId="0" applyFont="1" applyBorder="1" applyAlignment="1">
      <alignment shrinkToFit="1"/>
    </xf>
    <xf numFmtId="176" fontId="6" fillId="0" borderId="24" xfId="0" applyNumberFormat="1" applyFont="1" applyBorder="1" applyAlignment="1">
      <alignment shrinkToFit="1"/>
    </xf>
    <xf numFmtId="0" fontId="0" fillId="0" borderId="25" xfId="0" applyBorder="1" applyAlignment="1">
      <alignment shrinkToFit="1"/>
    </xf>
    <xf numFmtId="0" fontId="22" fillId="0" borderId="63" xfId="0" quotePrefix="1" applyNumberFormat="1" applyFont="1" applyBorder="1" applyAlignment="1">
      <alignment horizontal="center"/>
    </xf>
    <xf numFmtId="0" fontId="5" fillId="0" borderId="66" xfId="0" applyNumberFormat="1" applyFont="1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24" xfId="0" applyNumberFormat="1" applyFont="1" applyBorder="1" applyAlignment="1">
      <alignment shrinkToFit="1"/>
    </xf>
    <xf numFmtId="0" fontId="4" fillId="0" borderId="72" xfId="0" applyNumberFormat="1" applyFont="1" applyBorder="1" applyAlignment="1">
      <alignment horizontal="center" vertical="center" shrinkToFit="1"/>
    </xf>
    <xf numFmtId="176" fontId="7" fillId="0" borderId="74" xfId="0" applyNumberFormat="1" applyFont="1" applyBorder="1" applyAlignment="1">
      <alignment horizontal="center" vertical="center" shrinkToFit="1"/>
    </xf>
    <xf numFmtId="0" fontId="6" fillId="0" borderId="72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shrinkToFit="1"/>
    </xf>
    <xf numFmtId="0" fontId="37" fillId="0" borderId="53" xfId="0" applyFont="1" applyBorder="1" applyAlignment="1">
      <alignment shrinkToFit="1"/>
    </xf>
    <xf numFmtId="0" fontId="35" fillId="0" borderId="67" xfId="0" applyNumberFormat="1" applyFont="1" applyBorder="1" applyAlignment="1">
      <alignment shrinkToFit="1"/>
    </xf>
    <xf numFmtId="0" fontId="37" fillId="0" borderId="68" xfId="0" applyFont="1" applyBorder="1" applyAlignment="1">
      <alignment shrinkToFit="1"/>
    </xf>
    <xf numFmtId="0" fontId="30" fillId="0" borderId="71" xfId="0" applyFont="1" applyBorder="1" applyAlignment="1">
      <alignment shrinkToFit="1"/>
    </xf>
    <xf numFmtId="0" fontId="30" fillId="0" borderId="18" xfId="0" applyFont="1" applyBorder="1" applyAlignment="1">
      <alignment shrinkToFit="1"/>
    </xf>
    <xf numFmtId="0" fontId="42" fillId="0" borderId="68" xfId="0" applyFont="1" applyBorder="1" applyAlignment="1">
      <alignment shrinkToFit="1"/>
    </xf>
    <xf numFmtId="0" fontId="4" fillId="0" borderId="23" xfId="0" applyNumberFormat="1" applyFont="1" applyBorder="1" applyAlignment="1">
      <alignment horizontal="left" shrinkToFit="1"/>
    </xf>
    <xf numFmtId="0" fontId="6" fillId="0" borderId="72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43</xdr:row>
      <xdr:rowOff>0</xdr:rowOff>
    </xdr:from>
    <xdr:to>
      <xdr:col>2</xdr:col>
      <xdr:colOff>514350</xdr:colOff>
      <xdr:row>44</xdr:row>
      <xdr:rowOff>47625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1362075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48</xdr:row>
      <xdr:rowOff>0</xdr:rowOff>
    </xdr:from>
    <xdr:to>
      <xdr:col>2</xdr:col>
      <xdr:colOff>514350</xdr:colOff>
      <xdr:row>49</xdr:row>
      <xdr:rowOff>57150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1362075" y="8696325"/>
          <a:ext cx="38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48</xdr:row>
      <xdr:rowOff>0</xdr:rowOff>
    </xdr:from>
    <xdr:to>
      <xdr:col>2</xdr:col>
      <xdr:colOff>514350</xdr:colOff>
      <xdr:row>49</xdr:row>
      <xdr:rowOff>57150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1362075" y="8696325"/>
          <a:ext cx="38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103</xdr:row>
      <xdr:rowOff>114300</xdr:rowOff>
    </xdr:from>
    <xdr:to>
      <xdr:col>2</xdr:col>
      <xdr:colOff>285750</xdr:colOff>
      <xdr:row>104</xdr:row>
      <xdr:rowOff>171450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187642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103</xdr:row>
      <xdr:rowOff>57150</xdr:rowOff>
    </xdr:from>
    <xdr:to>
      <xdr:col>2</xdr:col>
      <xdr:colOff>247650</xdr:colOff>
      <xdr:row>104</xdr:row>
      <xdr:rowOff>123825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1066800" y="187071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104</xdr:row>
      <xdr:rowOff>133350</xdr:rowOff>
    </xdr:from>
    <xdr:to>
      <xdr:col>2</xdr:col>
      <xdr:colOff>285750</xdr:colOff>
      <xdr:row>106</xdr:row>
      <xdr:rowOff>9525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18964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104</xdr:row>
      <xdr:rowOff>66675</xdr:rowOff>
    </xdr:from>
    <xdr:to>
      <xdr:col>2</xdr:col>
      <xdr:colOff>247650</xdr:colOff>
      <xdr:row>105</xdr:row>
      <xdr:rowOff>133350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1066800" y="188976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105</xdr:row>
      <xdr:rowOff>0</xdr:rowOff>
    </xdr:from>
    <xdr:to>
      <xdr:col>2</xdr:col>
      <xdr:colOff>285750</xdr:colOff>
      <xdr:row>106</xdr:row>
      <xdr:rowOff>47625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1901190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105</xdr:row>
      <xdr:rowOff>0</xdr:rowOff>
    </xdr:from>
    <xdr:to>
      <xdr:col>2</xdr:col>
      <xdr:colOff>247650</xdr:colOff>
      <xdr:row>106</xdr:row>
      <xdr:rowOff>47625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1066800" y="190119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105</xdr:row>
      <xdr:rowOff>123825</xdr:rowOff>
    </xdr:from>
    <xdr:to>
      <xdr:col>2</xdr:col>
      <xdr:colOff>285750</xdr:colOff>
      <xdr:row>107</xdr:row>
      <xdr:rowOff>9525</xdr:rowOff>
    </xdr:to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191357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106</xdr:row>
      <xdr:rowOff>0</xdr:rowOff>
    </xdr:from>
    <xdr:to>
      <xdr:col>2</xdr:col>
      <xdr:colOff>285750</xdr:colOff>
      <xdr:row>107</xdr:row>
      <xdr:rowOff>57150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191928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106</xdr:row>
      <xdr:rowOff>0</xdr:rowOff>
    </xdr:from>
    <xdr:to>
      <xdr:col>2</xdr:col>
      <xdr:colOff>247650</xdr:colOff>
      <xdr:row>107</xdr:row>
      <xdr:rowOff>66675</xdr:rowOff>
    </xdr:to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1066800" y="191928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106</xdr:row>
      <xdr:rowOff>133350</xdr:rowOff>
    </xdr:from>
    <xdr:to>
      <xdr:col>2</xdr:col>
      <xdr:colOff>285750</xdr:colOff>
      <xdr:row>108</xdr:row>
      <xdr:rowOff>9525</xdr:rowOff>
    </xdr:to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193262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106</xdr:row>
      <xdr:rowOff>57150</xdr:rowOff>
    </xdr:from>
    <xdr:to>
      <xdr:col>2</xdr:col>
      <xdr:colOff>247650</xdr:colOff>
      <xdr:row>107</xdr:row>
      <xdr:rowOff>123825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1066800" y="192500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107</xdr:row>
      <xdr:rowOff>0</xdr:rowOff>
    </xdr:from>
    <xdr:to>
      <xdr:col>2</xdr:col>
      <xdr:colOff>285750</xdr:colOff>
      <xdr:row>108</xdr:row>
      <xdr:rowOff>57150</xdr:rowOff>
    </xdr:to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193738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107</xdr:row>
      <xdr:rowOff>0</xdr:rowOff>
    </xdr:from>
    <xdr:to>
      <xdr:col>2</xdr:col>
      <xdr:colOff>247650</xdr:colOff>
      <xdr:row>108</xdr:row>
      <xdr:rowOff>66675</xdr:rowOff>
    </xdr:to>
    <xdr:sp macro="" textlink="">
      <xdr:nvSpPr>
        <xdr:cNvPr id="2071" name="Text Box 23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1066800" y="1937385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107</xdr:row>
      <xdr:rowOff>133350</xdr:rowOff>
    </xdr:from>
    <xdr:to>
      <xdr:col>2</xdr:col>
      <xdr:colOff>285750</xdr:colOff>
      <xdr:row>109</xdr:row>
      <xdr:rowOff>9525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1114425" y="195072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107</xdr:row>
      <xdr:rowOff>57150</xdr:rowOff>
    </xdr:from>
    <xdr:to>
      <xdr:col>2</xdr:col>
      <xdr:colOff>247650</xdr:colOff>
      <xdr:row>108</xdr:row>
      <xdr:rowOff>104775</xdr:rowOff>
    </xdr:to>
    <xdr:sp macro="" textlink="">
      <xdr:nvSpPr>
        <xdr:cNvPr id="2073" name="Text Box 25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1066800" y="194310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66675</xdr:rowOff>
    </xdr:to>
    <xdr:sp macro="" textlink="">
      <xdr:nvSpPr>
        <xdr:cNvPr id="2074" name="Text Box 26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075" name="Text Box 27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57150</xdr:rowOff>
    </xdr:to>
    <xdr:sp macro="" textlink="">
      <xdr:nvSpPr>
        <xdr:cNvPr id="2076" name="Text Box 28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077" name="Text Box 29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57150</xdr:rowOff>
    </xdr:to>
    <xdr:sp macro="" textlink="">
      <xdr:nvSpPr>
        <xdr:cNvPr id="2078" name="Text Box 3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079" name="Text Box 3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57150</xdr:rowOff>
    </xdr:to>
    <xdr:sp macro="" textlink="">
      <xdr:nvSpPr>
        <xdr:cNvPr id="2080" name="Text Box 32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081" name="Text Box 33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133350</xdr:rowOff>
    </xdr:from>
    <xdr:to>
      <xdr:col>2</xdr:col>
      <xdr:colOff>285750</xdr:colOff>
      <xdr:row>110</xdr:row>
      <xdr:rowOff>9525</xdr:rowOff>
    </xdr:to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1114425" y="196881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66675</xdr:rowOff>
    </xdr:from>
    <xdr:to>
      <xdr:col>2</xdr:col>
      <xdr:colOff>247650</xdr:colOff>
      <xdr:row>109</xdr:row>
      <xdr:rowOff>133350</xdr:rowOff>
    </xdr:to>
    <xdr:sp macro="" textlink="">
      <xdr:nvSpPr>
        <xdr:cNvPr id="2083" name="Text Box 35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1066800" y="196215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109</xdr:row>
      <xdr:rowOff>114300</xdr:rowOff>
    </xdr:from>
    <xdr:to>
      <xdr:col>2</xdr:col>
      <xdr:colOff>285750</xdr:colOff>
      <xdr:row>110</xdr:row>
      <xdr:rowOff>171450</xdr:rowOff>
    </xdr:to>
    <xdr:sp macro="" textlink="">
      <xdr:nvSpPr>
        <xdr:cNvPr id="2084" name="Text Box 36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1114425" y="198501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109</xdr:row>
      <xdr:rowOff>57150</xdr:rowOff>
    </xdr:from>
    <xdr:to>
      <xdr:col>2</xdr:col>
      <xdr:colOff>247650</xdr:colOff>
      <xdr:row>110</xdr:row>
      <xdr:rowOff>104775</xdr:rowOff>
    </xdr:to>
    <xdr:sp macro="" textlink="">
      <xdr:nvSpPr>
        <xdr:cNvPr id="2085" name="Text Box 37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1066800" y="1979295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66675</xdr:rowOff>
    </xdr:to>
    <xdr:sp macro="" textlink="">
      <xdr:nvSpPr>
        <xdr:cNvPr id="2086" name="Text Box 38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66675</xdr:rowOff>
    </xdr:to>
    <xdr:sp macro="" textlink="">
      <xdr:nvSpPr>
        <xdr:cNvPr id="2088" name="Text Box 4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104</xdr:row>
      <xdr:rowOff>133350</xdr:rowOff>
    </xdr:from>
    <xdr:to>
      <xdr:col>2</xdr:col>
      <xdr:colOff>285750</xdr:colOff>
      <xdr:row>106</xdr:row>
      <xdr:rowOff>9525</xdr:rowOff>
    </xdr:to>
    <xdr:sp macro="" textlink="">
      <xdr:nvSpPr>
        <xdr:cNvPr id="2089" name="Text Box 41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1114425" y="189642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104</xdr:row>
      <xdr:rowOff>66675</xdr:rowOff>
    </xdr:from>
    <xdr:to>
      <xdr:col>2</xdr:col>
      <xdr:colOff>247650</xdr:colOff>
      <xdr:row>105</xdr:row>
      <xdr:rowOff>133350</xdr:rowOff>
    </xdr:to>
    <xdr:sp macro="" textlink="">
      <xdr:nvSpPr>
        <xdr:cNvPr id="2090" name="Text Box 42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1066800" y="188976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105</xdr:row>
      <xdr:rowOff>0</xdr:rowOff>
    </xdr:from>
    <xdr:to>
      <xdr:col>2</xdr:col>
      <xdr:colOff>285750</xdr:colOff>
      <xdr:row>106</xdr:row>
      <xdr:rowOff>47625</xdr:rowOff>
    </xdr:to>
    <xdr:sp macro="" textlink="">
      <xdr:nvSpPr>
        <xdr:cNvPr id="2091" name="Text Box 43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1114425" y="19011900"/>
          <a:ext cx="57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105</xdr:row>
      <xdr:rowOff>0</xdr:rowOff>
    </xdr:from>
    <xdr:to>
      <xdr:col>2</xdr:col>
      <xdr:colOff>247650</xdr:colOff>
      <xdr:row>106</xdr:row>
      <xdr:rowOff>47625</xdr:rowOff>
    </xdr:to>
    <xdr:sp macro="" textlink="">
      <xdr:nvSpPr>
        <xdr:cNvPr id="2092" name="Text Box 44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1066800" y="190119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105</xdr:row>
      <xdr:rowOff>123825</xdr:rowOff>
    </xdr:from>
    <xdr:to>
      <xdr:col>2</xdr:col>
      <xdr:colOff>285750</xdr:colOff>
      <xdr:row>107</xdr:row>
      <xdr:rowOff>9525</xdr:rowOff>
    </xdr:to>
    <xdr:sp macro="" textlink="">
      <xdr:nvSpPr>
        <xdr:cNvPr id="2093" name="Text Box 45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1114425" y="191357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105</xdr:row>
      <xdr:rowOff>66675</xdr:rowOff>
    </xdr:from>
    <xdr:to>
      <xdr:col>2</xdr:col>
      <xdr:colOff>247650</xdr:colOff>
      <xdr:row>106</xdr:row>
      <xdr:rowOff>133350</xdr:rowOff>
    </xdr:to>
    <xdr:sp macro="" textlink="">
      <xdr:nvSpPr>
        <xdr:cNvPr id="2094" name="Text Box 46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1066800" y="190785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106</xdr:row>
      <xdr:rowOff>0</xdr:rowOff>
    </xdr:from>
    <xdr:to>
      <xdr:col>2</xdr:col>
      <xdr:colOff>285750</xdr:colOff>
      <xdr:row>107</xdr:row>
      <xdr:rowOff>57150</xdr:rowOff>
    </xdr:to>
    <xdr:sp macro="" textlink="">
      <xdr:nvSpPr>
        <xdr:cNvPr id="2095" name="Text Box 47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1114425" y="191928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106</xdr:row>
      <xdr:rowOff>0</xdr:rowOff>
    </xdr:from>
    <xdr:to>
      <xdr:col>2</xdr:col>
      <xdr:colOff>247650</xdr:colOff>
      <xdr:row>107</xdr:row>
      <xdr:rowOff>66675</xdr:rowOff>
    </xdr:to>
    <xdr:sp macro="" textlink="">
      <xdr:nvSpPr>
        <xdr:cNvPr id="2096" name="Text Box 48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1066800" y="191928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106</xdr:row>
      <xdr:rowOff>133350</xdr:rowOff>
    </xdr:from>
    <xdr:to>
      <xdr:col>2</xdr:col>
      <xdr:colOff>285750</xdr:colOff>
      <xdr:row>108</xdr:row>
      <xdr:rowOff>9525</xdr:rowOff>
    </xdr:to>
    <xdr:sp macro="" textlink="">
      <xdr:nvSpPr>
        <xdr:cNvPr id="2097" name="Text Box 49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1114425" y="193262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106</xdr:row>
      <xdr:rowOff>57150</xdr:rowOff>
    </xdr:from>
    <xdr:to>
      <xdr:col>2</xdr:col>
      <xdr:colOff>247650</xdr:colOff>
      <xdr:row>107</xdr:row>
      <xdr:rowOff>123825</xdr:rowOff>
    </xdr:to>
    <xdr:sp macro="" textlink="">
      <xdr:nvSpPr>
        <xdr:cNvPr id="2098" name="Text Box 5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1066800" y="192500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107</xdr:row>
      <xdr:rowOff>0</xdr:rowOff>
    </xdr:from>
    <xdr:to>
      <xdr:col>2</xdr:col>
      <xdr:colOff>285750</xdr:colOff>
      <xdr:row>108</xdr:row>
      <xdr:rowOff>57150</xdr:rowOff>
    </xdr:to>
    <xdr:sp macro="" textlink="">
      <xdr:nvSpPr>
        <xdr:cNvPr id="2099" name="Text Box 51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1114425" y="193738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107</xdr:row>
      <xdr:rowOff>0</xdr:rowOff>
    </xdr:from>
    <xdr:to>
      <xdr:col>2</xdr:col>
      <xdr:colOff>247650</xdr:colOff>
      <xdr:row>108</xdr:row>
      <xdr:rowOff>66675</xdr:rowOff>
    </xdr:to>
    <xdr:sp macro="" textlink="">
      <xdr:nvSpPr>
        <xdr:cNvPr id="2100" name="Text Box 52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1066800" y="1937385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107</xdr:row>
      <xdr:rowOff>133350</xdr:rowOff>
    </xdr:from>
    <xdr:to>
      <xdr:col>2</xdr:col>
      <xdr:colOff>285750</xdr:colOff>
      <xdr:row>109</xdr:row>
      <xdr:rowOff>9525</xdr:rowOff>
    </xdr:to>
    <xdr:sp macro="" textlink="">
      <xdr:nvSpPr>
        <xdr:cNvPr id="2101" name="Text Box 53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1114425" y="195072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107</xdr:row>
      <xdr:rowOff>57150</xdr:rowOff>
    </xdr:from>
    <xdr:to>
      <xdr:col>2</xdr:col>
      <xdr:colOff>247650</xdr:colOff>
      <xdr:row>108</xdr:row>
      <xdr:rowOff>104775</xdr:rowOff>
    </xdr:to>
    <xdr:sp macro="" textlink="">
      <xdr:nvSpPr>
        <xdr:cNvPr id="2102" name="Text Box 54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1066800" y="194310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66675</xdr:rowOff>
    </xdr:to>
    <xdr:sp macro="" textlink="">
      <xdr:nvSpPr>
        <xdr:cNvPr id="2103" name="Text Box 55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104" name="Text Box 56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57150</xdr:rowOff>
    </xdr:to>
    <xdr:sp macro="" textlink="">
      <xdr:nvSpPr>
        <xdr:cNvPr id="2105" name="Text Box 57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106" name="Text Box 58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57150</xdr:rowOff>
    </xdr:to>
    <xdr:sp macro="" textlink="">
      <xdr:nvSpPr>
        <xdr:cNvPr id="2107" name="Text Box 59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108" name="Text Box 6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0</xdr:rowOff>
    </xdr:from>
    <xdr:to>
      <xdr:col>2</xdr:col>
      <xdr:colOff>285750</xdr:colOff>
      <xdr:row>109</xdr:row>
      <xdr:rowOff>57150</xdr:rowOff>
    </xdr:to>
    <xdr:sp macro="" textlink="">
      <xdr:nvSpPr>
        <xdr:cNvPr id="2109" name="Text Box 61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1114425" y="1955482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0</xdr:rowOff>
    </xdr:from>
    <xdr:to>
      <xdr:col>2</xdr:col>
      <xdr:colOff>247650</xdr:colOff>
      <xdr:row>109</xdr:row>
      <xdr:rowOff>66675</xdr:rowOff>
    </xdr:to>
    <xdr:sp macro="" textlink="">
      <xdr:nvSpPr>
        <xdr:cNvPr id="2110" name="Text Box 62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1066800" y="195548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108</xdr:row>
      <xdr:rowOff>133350</xdr:rowOff>
    </xdr:from>
    <xdr:to>
      <xdr:col>2</xdr:col>
      <xdr:colOff>285750</xdr:colOff>
      <xdr:row>110</xdr:row>
      <xdr:rowOff>9525</xdr:rowOff>
    </xdr:to>
    <xdr:sp macro="" textlink="">
      <xdr:nvSpPr>
        <xdr:cNvPr id="2111" name="Text Box 63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1114425" y="196881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108</xdr:row>
      <xdr:rowOff>66675</xdr:rowOff>
    </xdr:from>
    <xdr:to>
      <xdr:col>2</xdr:col>
      <xdr:colOff>247650</xdr:colOff>
      <xdr:row>109</xdr:row>
      <xdr:rowOff>133350</xdr:rowOff>
    </xdr:to>
    <xdr:sp macro="" textlink="">
      <xdr:nvSpPr>
        <xdr:cNvPr id="2112" name="Text Box 64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1066800" y="196215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109</xdr:row>
      <xdr:rowOff>114300</xdr:rowOff>
    </xdr:from>
    <xdr:to>
      <xdr:col>2</xdr:col>
      <xdr:colOff>285750</xdr:colOff>
      <xdr:row>110</xdr:row>
      <xdr:rowOff>171450</xdr:rowOff>
    </xdr:to>
    <xdr:sp macro="" textlink="">
      <xdr:nvSpPr>
        <xdr:cNvPr id="2113" name="Text Box 65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1114425" y="198501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109</xdr:row>
      <xdr:rowOff>57150</xdr:rowOff>
    </xdr:from>
    <xdr:to>
      <xdr:col>2</xdr:col>
      <xdr:colOff>247650</xdr:colOff>
      <xdr:row>110</xdr:row>
      <xdr:rowOff>104775</xdr:rowOff>
    </xdr:to>
    <xdr:sp macro="" textlink="">
      <xdr:nvSpPr>
        <xdr:cNvPr id="2114" name="Text Box 66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1066800" y="1979295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66675</xdr:rowOff>
    </xdr:to>
    <xdr:sp macro="" textlink="">
      <xdr:nvSpPr>
        <xdr:cNvPr id="2115" name="Text Box 67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66675</xdr:rowOff>
    </xdr:to>
    <xdr:sp macro="" textlink="">
      <xdr:nvSpPr>
        <xdr:cNvPr id="2116" name="Text Box 68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17" name="Text Box 69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66675</xdr:rowOff>
    </xdr:to>
    <xdr:sp macro="" textlink="">
      <xdr:nvSpPr>
        <xdr:cNvPr id="2118" name="Text Box 7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19" name="Text Box 71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20" name="Text Box 72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21" name="Text Box 73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22" name="Text Box 74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23" name="Text Box 75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24" name="Text Box 76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25" name="Text Box 77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26" name="Text Box 78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27" name="Text Box 79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28" name="Text Box 8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29" name="Text Box 81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30" name="Text Box 82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31" name="Text Box 83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32" name="Text Box 84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33" name="Text Box 85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34" name="Text Box 86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35" name="Text Box 87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36" name="Text Box 88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37" name="Text Box 89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38" name="Text Box 9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39" name="Text Box 91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40" name="Text Box 92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41" name="Text Box 93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42" name="Text Box 94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43" name="Text Box 95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44" name="Text Box 96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45" name="Text Box 97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46" name="Text Box 98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47" name="Text Box 99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48" name="Text Box 10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49" name="Text Box 101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50" name="Text Box 102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51" name="Text Box 103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52" name="Text Box 104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110</xdr:row>
      <xdr:rowOff>0</xdr:rowOff>
    </xdr:from>
    <xdr:to>
      <xdr:col>2</xdr:col>
      <xdr:colOff>285750</xdr:colOff>
      <xdr:row>111</xdr:row>
      <xdr:rowOff>57150</xdr:rowOff>
    </xdr:to>
    <xdr:sp macro="" textlink="">
      <xdr:nvSpPr>
        <xdr:cNvPr id="2153" name="Text Box 105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SpPr txBox="1">
          <a:spLocks noChangeArrowheads="1"/>
        </xdr:cNvSpPr>
      </xdr:nvSpPr>
      <xdr:spPr bwMode="auto">
        <a:xfrm>
          <a:off x="1114425" y="19916775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110</xdr:row>
      <xdr:rowOff>0</xdr:rowOff>
    </xdr:from>
    <xdr:to>
      <xdr:col>2</xdr:col>
      <xdr:colOff>247650</xdr:colOff>
      <xdr:row>111</xdr:row>
      <xdr:rowOff>57150</xdr:rowOff>
    </xdr:to>
    <xdr:sp macro="" textlink="">
      <xdr:nvSpPr>
        <xdr:cNvPr id="2154" name="Text Box 106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SpPr txBox="1">
          <a:spLocks noChangeArrowheads="1"/>
        </xdr:cNvSpPr>
      </xdr:nvSpPr>
      <xdr:spPr bwMode="auto">
        <a:xfrm>
          <a:off x="1066800" y="199167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55" name="Text Box 107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56" name="Text Box 108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57" name="Text Box 109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58" name="Text Box 1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59" name="Text Box 111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60" name="Text Box 112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61" name="Text Box 113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43</xdr:row>
      <xdr:rowOff>0</xdr:rowOff>
    </xdr:from>
    <xdr:to>
      <xdr:col>0</xdr:col>
      <xdr:colOff>438150</xdr:colOff>
      <xdr:row>44</xdr:row>
      <xdr:rowOff>47625</xdr:rowOff>
    </xdr:to>
    <xdr:sp macro="" textlink="">
      <xdr:nvSpPr>
        <xdr:cNvPr id="2162" name="Text Box 114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SpPr txBox="1">
          <a:spLocks noChangeArrowheads="1"/>
        </xdr:cNvSpPr>
      </xdr:nvSpPr>
      <xdr:spPr bwMode="auto">
        <a:xfrm>
          <a:off x="400050" y="7791450"/>
          <a:ext cx="38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48</xdr:row>
      <xdr:rowOff>0</xdr:rowOff>
    </xdr:from>
    <xdr:to>
      <xdr:col>0</xdr:col>
      <xdr:colOff>438150</xdr:colOff>
      <xdr:row>49</xdr:row>
      <xdr:rowOff>57150</xdr:rowOff>
    </xdr:to>
    <xdr:sp macro="" textlink="">
      <xdr:nvSpPr>
        <xdr:cNvPr id="2163" name="Text Box 115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SpPr txBox="1">
          <a:spLocks noChangeArrowheads="1"/>
        </xdr:cNvSpPr>
      </xdr:nvSpPr>
      <xdr:spPr bwMode="auto">
        <a:xfrm>
          <a:off x="400050" y="8696325"/>
          <a:ext cx="38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400050</xdr:colOff>
      <xdr:row>48</xdr:row>
      <xdr:rowOff>0</xdr:rowOff>
    </xdr:from>
    <xdr:to>
      <xdr:col>0</xdr:col>
      <xdr:colOff>438150</xdr:colOff>
      <xdr:row>49</xdr:row>
      <xdr:rowOff>57150</xdr:rowOff>
    </xdr:to>
    <xdr:sp macro="" textlink="">
      <xdr:nvSpPr>
        <xdr:cNvPr id="2164" name="Text Box 116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SpPr txBox="1">
          <a:spLocks noChangeArrowheads="1"/>
        </xdr:cNvSpPr>
      </xdr:nvSpPr>
      <xdr:spPr bwMode="auto">
        <a:xfrm>
          <a:off x="400050" y="8696325"/>
          <a:ext cx="38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103</xdr:row>
      <xdr:rowOff>114300</xdr:rowOff>
    </xdr:from>
    <xdr:to>
      <xdr:col>0</xdr:col>
      <xdr:colOff>247650</xdr:colOff>
      <xdr:row>104</xdr:row>
      <xdr:rowOff>171450</xdr:rowOff>
    </xdr:to>
    <xdr:sp macro="" textlink="">
      <xdr:nvSpPr>
        <xdr:cNvPr id="2165" name="Text Box 117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SpPr txBox="1">
          <a:spLocks noChangeArrowheads="1"/>
        </xdr:cNvSpPr>
      </xdr:nvSpPr>
      <xdr:spPr bwMode="auto">
        <a:xfrm>
          <a:off x="200025" y="1876425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103</xdr:row>
      <xdr:rowOff>57150</xdr:rowOff>
    </xdr:from>
    <xdr:to>
      <xdr:col>0</xdr:col>
      <xdr:colOff>209550</xdr:colOff>
      <xdr:row>104</xdr:row>
      <xdr:rowOff>123825</xdr:rowOff>
    </xdr:to>
    <xdr:sp macro="" textlink="">
      <xdr:nvSpPr>
        <xdr:cNvPr id="2166" name="Text Box 118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SpPr txBox="1">
          <a:spLocks noChangeArrowheads="1"/>
        </xdr:cNvSpPr>
      </xdr:nvSpPr>
      <xdr:spPr bwMode="auto">
        <a:xfrm>
          <a:off x="161925" y="187071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104</xdr:row>
      <xdr:rowOff>133350</xdr:rowOff>
    </xdr:from>
    <xdr:to>
      <xdr:col>0</xdr:col>
      <xdr:colOff>247650</xdr:colOff>
      <xdr:row>106</xdr:row>
      <xdr:rowOff>9525</xdr:rowOff>
    </xdr:to>
    <xdr:sp macro="" textlink="">
      <xdr:nvSpPr>
        <xdr:cNvPr id="2167" name="Text Box 119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SpPr txBox="1">
          <a:spLocks noChangeArrowheads="1"/>
        </xdr:cNvSpPr>
      </xdr:nvSpPr>
      <xdr:spPr bwMode="auto">
        <a:xfrm>
          <a:off x="200025" y="189642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104</xdr:row>
      <xdr:rowOff>66675</xdr:rowOff>
    </xdr:from>
    <xdr:to>
      <xdr:col>0</xdr:col>
      <xdr:colOff>209550</xdr:colOff>
      <xdr:row>105</xdr:row>
      <xdr:rowOff>133350</xdr:rowOff>
    </xdr:to>
    <xdr:sp macro="" textlink="">
      <xdr:nvSpPr>
        <xdr:cNvPr id="2168" name="Text Box 12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SpPr txBox="1">
          <a:spLocks noChangeArrowheads="1"/>
        </xdr:cNvSpPr>
      </xdr:nvSpPr>
      <xdr:spPr bwMode="auto">
        <a:xfrm>
          <a:off x="161925" y="188976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105</xdr:row>
      <xdr:rowOff>0</xdr:rowOff>
    </xdr:from>
    <xdr:to>
      <xdr:col>0</xdr:col>
      <xdr:colOff>247650</xdr:colOff>
      <xdr:row>106</xdr:row>
      <xdr:rowOff>47625</xdr:rowOff>
    </xdr:to>
    <xdr:sp macro="" textlink="">
      <xdr:nvSpPr>
        <xdr:cNvPr id="2169" name="Text Box 121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SpPr txBox="1">
          <a:spLocks noChangeArrowheads="1"/>
        </xdr:cNvSpPr>
      </xdr:nvSpPr>
      <xdr:spPr bwMode="auto">
        <a:xfrm>
          <a:off x="200025" y="1901190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105</xdr:row>
      <xdr:rowOff>0</xdr:rowOff>
    </xdr:from>
    <xdr:to>
      <xdr:col>0</xdr:col>
      <xdr:colOff>209550</xdr:colOff>
      <xdr:row>106</xdr:row>
      <xdr:rowOff>47625</xdr:rowOff>
    </xdr:to>
    <xdr:sp macro="" textlink="">
      <xdr:nvSpPr>
        <xdr:cNvPr id="2170" name="Text Box 122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SpPr txBox="1">
          <a:spLocks noChangeArrowheads="1"/>
        </xdr:cNvSpPr>
      </xdr:nvSpPr>
      <xdr:spPr bwMode="auto">
        <a:xfrm>
          <a:off x="161925" y="1901190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105</xdr:row>
      <xdr:rowOff>123825</xdr:rowOff>
    </xdr:from>
    <xdr:to>
      <xdr:col>0</xdr:col>
      <xdr:colOff>247650</xdr:colOff>
      <xdr:row>107</xdr:row>
      <xdr:rowOff>9525</xdr:rowOff>
    </xdr:to>
    <xdr:sp macro="" textlink="">
      <xdr:nvSpPr>
        <xdr:cNvPr id="2171" name="Text Box 123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SpPr txBox="1">
          <a:spLocks noChangeArrowheads="1"/>
        </xdr:cNvSpPr>
      </xdr:nvSpPr>
      <xdr:spPr bwMode="auto">
        <a:xfrm>
          <a:off x="200025" y="191357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106</xdr:row>
      <xdr:rowOff>0</xdr:rowOff>
    </xdr:from>
    <xdr:to>
      <xdr:col>0</xdr:col>
      <xdr:colOff>247650</xdr:colOff>
      <xdr:row>107</xdr:row>
      <xdr:rowOff>57150</xdr:rowOff>
    </xdr:to>
    <xdr:sp macro="" textlink="">
      <xdr:nvSpPr>
        <xdr:cNvPr id="2172" name="Text Box 124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SpPr txBox="1">
          <a:spLocks noChangeArrowheads="1"/>
        </xdr:cNvSpPr>
      </xdr:nvSpPr>
      <xdr:spPr bwMode="auto">
        <a:xfrm>
          <a:off x="200025" y="191928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106</xdr:row>
      <xdr:rowOff>0</xdr:rowOff>
    </xdr:from>
    <xdr:to>
      <xdr:col>0</xdr:col>
      <xdr:colOff>209550</xdr:colOff>
      <xdr:row>107</xdr:row>
      <xdr:rowOff>66675</xdr:rowOff>
    </xdr:to>
    <xdr:sp macro="" textlink="">
      <xdr:nvSpPr>
        <xdr:cNvPr id="2173" name="Text Box 125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SpPr txBox="1">
          <a:spLocks noChangeArrowheads="1"/>
        </xdr:cNvSpPr>
      </xdr:nvSpPr>
      <xdr:spPr bwMode="auto">
        <a:xfrm>
          <a:off x="161925" y="191928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106</xdr:row>
      <xdr:rowOff>133350</xdr:rowOff>
    </xdr:from>
    <xdr:to>
      <xdr:col>0</xdr:col>
      <xdr:colOff>247650</xdr:colOff>
      <xdr:row>108</xdr:row>
      <xdr:rowOff>9525</xdr:rowOff>
    </xdr:to>
    <xdr:sp macro="" textlink="">
      <xdr:nvSpPr>
        <xdr:cNvPr id="2174" name="Text Box 126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SpPr txBox="1">
          <a:spLocks noChangeArrowheads="1"/>
        </xdr:cNvSpPr>
      </xdr:nvSpPr>
      <xdr:spPr bwMode="auto">
        <a:xfrm>
          <a:off x="200025" y="193262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106</xdr:row>
      <xdr:rowOff>57150</xdr:rowOff>
    </xdr:from>
    <xdr:to>
      <xdr:col>0</xdr:col>
      <xdr:colOff>209550</xdr:colOff>
      <xdr:row>107</xdr:row>
      <xdr:rowOff>123825</xdr:rowOff>
    </xdr:to>
    <xdr:sp macro="" textlink="">
      <xdr:nvSpPr>
        <xdr:cNvPr id="2175" name="Text Box 127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SpPr txBox="1">
          <a:spLocks noChangeArrowheads="1"/>
        </xdr:cNvSpPr>
      </xdr:nvSpPr>
      <xdr:spPr bwMode="auto">
        <a:xfrm>
          <a:off x="161925" y="192500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107</xdr:row>
      <xdr:rowOff>0</xdr:rowOff>
    </xdr:from>
    <xdr:to>
      <xdr:col>0</xdr:col>
      <xdr:colOff>247650</xdr:colOff>
      <xdr:row>108</xdr:row>
      <xdr:rowOff>57150</xdr:rowOff>
    </xdr:to>
    <xdr:sp macro="" textlink="">
      <xdr:nvSpPr>
        <xdr:cNvPr id="2176" name="Text Box 128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SpPr txBox="1">
          <a:spLocks noChangeArrowheads="1"/>
        </xdr:cNvSpPr>
      </xdr:nvSpPr>
      <xdr:spPr bwMode="auto">
        <a:xfrm>
          <a:off x="200025" y="1937385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107</xdr:row>
      <xdr:rowOff>0</xdr:rowOff>
    </xdr:from>
    <xdr:to>
      <xdr:col>0</xdr:col>
      <xdr:colOff>209550</xdr:colOff>
      <xdr:row>108</xdr:row>
      <xdr:rowOff>66675</xdr:rowOff>
    </xdr:to>
    <xdr:sp macro="" textlink="">
      <xdr:nvSpPr>
        <xdr:cNvPr id="2177" name="Text Box 129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SpPr txBox="1">
          <a:spLocks noChangeArrowheads="1"/>
        </xdr:cNvSpPr>
      </xdr:nvSpPr>
      <xdr:spPr bwMode="auto">
        <a:xfrm>
          <a:off x="161925" y="193738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107</xdr:row>
      <xdr:rowOff>133350</xdr:rowOff>
    </xdr:from>
    <xdr:to>
      <xdr:col>0</xdr:col>
      <xdr:colOff>247650</xdr:colOff>
      <xdr:row>109</xdr:row>
      <xdr:rowOff>9525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SpPr txBox="1">
          <a:spLocks noChangeArrowheads="1"/>
        </xdr:cNvSpPr>
      </xdr:nvSpPr>
      <xdr:spPr bwMode="auto">
        <a:xfrm>
          <a:off x="200025" y="195072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107</xdr:row>
      <xdr:rowOff>57150</xdr:rowOff>
    </xdr:from>
    <xdr:to>
      <xdr:col>0</xdr:col>
      <xdr:colOff>209550</xdr:colOff>
      <xdr:row>108</xdr:row>
      <xdr:rowOff>104775</xdr:rowOff>
    </xdr:to>
    <xdr:sp macro="" textlink="">
      <xdr:nvSpPr>
        <xdr:cNvPr id="2179" name="Text Box 131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SpPr txBox="1">
          <a:spLocks noChangeArrowheads="1"/>
        </xdr:cNvSpPr>
      </xdr:nvSpPr>
      <xdr:spPr bwMode="auto">
        <a:xfrm>
          <a:off x="161925" y="1943100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66675</xdr:rowOff>
    </xdr:to>
    <xdr:sp macro="" textlink="">
      <xdr:nvSpPr>
        <xdr:cNvPr id="2180" name="Text Box 132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181" name="Text Box 133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57150</xdr:rowOff>
    </xdr:to>
    <xdr:sp macro="" textlink="">
      <xdr:nvSpPr>
        <xdr:cNvPr id="2182" name="Text Box 134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183" name="Text Box 135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57150</xdr:rowOff>
    </xdr:to>
    <xdr:sp macro="" textlink="">
      <xdr:nvSpPr>
        <xdr:cNvPr id="2184" name="Text Box 136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185" name="Text Box 137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57150</xdr:rowOff>
    </xdr:to>
    <xdr:sp macro="" textlink="">
      <xdr:nvSpPr>
        <xdr:cNvPr id="2186" name="Text Box 138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187" name="Text Box 139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133350</xdr:rowOff>
    </xdr:from>
    <xdr:to>
      <xdr:col>0</xdr:col>
      <xdr:colOff>247650</xdr:colOff>
      <xdr:row>110</xdr:row>
      <xdr:rowOff>9525</xdr:rowOff>
    </xdr:to>
    <xdr:sp macro="" textlink="">
      <xdr:nvSpPr>
        <xdr:cNvPr id="2188" name="Text Box 14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SpPr txBox="1">
          <a:spLocks noChangeArrowheads="1"/>
        </xdr:cNvSpPr>
      </xdr:nvSpPr>
      <xdr:spPr bwMode="auto">
        <a:xfrm>
          <a:off x="200025" y="196881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66675</xdr:rowOff>
    </xdr:from>
    <xdr:to>
      <xdr:col>0</xdr:col>
      <xdr:colOff>209550</xdr:colOff>
      <xdr:row>109</xdr:row>
      <xdr:rowOff>133350</xdr:rowOff>
    </xdr:to>
    <xdr:sp macro="" textlink="">
      <xdr:nvSpPr>
        <xdr:cNvPr id="2189" name="Text Box 141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SpPr txBox="1">
          <a:spLocks noChangeArrowheads="1"/>
        </xdr:cNvSpPr>
      </xdr:nvSpPr>
      <xdr:spPr bwMode="auto">
        <a:xfrm>
          <a:off x="161925" y="196215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109</xdr:row>
      <xdr:rowOff>114300</xdr:rowOff>
    </xdr:from>
    <xdr:to>
      <xdr:col>0</xdr:col>
      <xdr:colOff>247650</xdr:colOff>
      <xdr:row>110</xdr:row>
      <xdr:rowOff>171450</xdr:rowOff>
    </xdr:to>
    <xdr:sp macro="" textlink="">
      <xdr:nvSpPr>
        <xdr:cNvPr id="2190" name="Text Box 142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SpPr txBox="1">
          <a:spLocks noChangeArrowheads="1"/>
        </xdr:cNvSpPr>
      </xdr:nvSpPr>
      <xdr:spPr bwMode="auto">
        <a:xfrm>
          <a:off x="200025" y="198501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109</xdr:row>
      <xdr:rowOff>57150</xdr:rowOff>
    </xdr:from>
    <xdr:to>
      <xdr:col>0</xdr:col>
      <xdr:colOff>209550</xdr:colOff>
      <xdr:row>110</xdr:row>
      <xdr:rowOff>104775</xdr:rowOff>
    </xdr:to>
    <xdr:sp macro="" textlink="">
      <xdr:nvSpPr>
        <xdr:cNvPr id="2191" name="Text Box 143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SpPr txBox="1">
          <a:spLocks noChangeArrowheads="1"/>
        </xdr:cNvSpPr>
      </xdr:nvSpPr>
      <xdr:spPr bwMode="auto">
        <a:xfrm>
          <a:off x="161925" y="1979295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66675</xdr:rowOff>
    </xdr:to>
    <xdr:sp macro="" textlink="">
      <xdr:nvSpPr>
        <xdr:cNvPr id="2192" name="Text Box 144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193" name="Text Box 145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66675</xdr:rowOff>
    </xdr:to>
    <xdr:sp macro="" textlink="">
      <xdr:nvSpPr>
        <xdr:cNvPr id="2194" name="Text Box 146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104</xdr:row>
      <xdr:rowOff>133350</xdr:rowOff>
    </xdr:from>
    <xdr:to>
      <xdr:col>0</xdr:col>
      <xdr:colOff>247650</xdr:colOff>
      <xdr:row>106</xdr:row>
      <xdr:rowOff>9525</xdr:rowOff>
    </xdr:to>
    <xdr:sp macro="" textlink="">
      <xdr:nvSpPr>
        <xdr:cNvPr id="2195" name="Text Box 147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SpPr txBox="1">
          <a:spLocks noChangeArrowheads="1"/>
        </xdr:cNvSpPr>
      </xdr:nvSpPr>
      <xdr:spPr bwMode="auto">
        <a:xfrm>
          <a:off x="200025" y="189642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104</xdr:row>
      <xdr:rowOff>66675</xdr:rowOff>
    </xdr:from>
    <xdr:to>
      <xdr:col>0</xdr:col>
      <xdr:colOff>209550</xdr:colOff>
      <xdr:row>105</xdr:row>
      <xdr:rowOff>133350</xdr:rowOff>
    </xdr:to>
    <xdr:sp macro="" textlink="">
      <xdr:nvSpPr>
        <xdr:cNvPr id="2196" name="Text Box 148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SpPr txBox="1">
          <a:spLocks noChangeArrowheads="1"/>
        </xdr:cNvSpPr>
      </xdr:nvSpPr>
      <xdr:spPr bwMode="auto">
        <a:xfrm>
          <a:off x="161925" y="188976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105</xdr:row>
      <xdr:rowOff>0</xdr:rowOff>
    </xdr:from>
    <xdr:to>
      <xdr:col>0</xdr:col>
      <xdr:colOff>247650</xdr:colOff>
      <xdr:row>106</xdr:row>
      <xdr:rowOff>47625</xdr:rowOff>
    </xdr:to>
    <xdr:sp macro="" textlink="">
      <xdr:nvSpPr>
        <xdr:cNvPr id="2197" name="Text Box 149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SpPr txBox="1">
          <a:spLocks noChangeArrowheads="1"/>
        </xdr:cNvSpPr>
      </xdr:nvSpPr>
      <xdr:spPr bwMode="auto">
        <a:xfrm>
          <a:off x="200025" y="1901190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105</xdr:row>
      <xdr:rowOff>0</xdr:rowOff>
    </xdr:from>
    <xdr:to>
      <xdr:col>0</xdr:col>
      <xdr:colOff>209550</xdr:colOff>
      <xdr:row>106</xdr:row>
      <xdr:rowOff>47625</xdr:rowOff>
    </xdr:to>
    <xdr:sp macro="" textlink="">
      <xdr:nvSpPr>
        <xdr:cNvPr id="2198" name="Text Box 15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SpPr txBox="1">
          <a:spLocks noChangeArrowheads="1"/>
        </xdr:cNvSpPr>
      </xdr:nvSpPr>
      <xdr:spPr bwMode="auto">
        <a:xfrm>
          <a:off x="161925" y="1901190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105</xdr:row>
      <xdr:rowOff>123825</xdr:rowOff>
    </xdr:from>
    <xdr:to>
      <xdr:col>0</xdr:col>
      <xdr:colOff>247650</xdr:colOff>
      <xdr:row>107</xdr:row>
      <xdr:rowOff>9525</xdr:rowOff>
    </xdr:to>
    <xdr:sp macro="" textlink="">
      <xdr:nvSpPr>
        <xdr:cNvPr id="2199" name="Text Box 151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SpPr txBox="1">
          <a:spLocks noChangeArrowheads="1"/>
        </xdr:cNvSpPr>
      </xdr:nvSpPr>
      <xdr:spPr bwMode="auto">
        <a:xfrm>
          <a:off x="200025" y="191357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105</xdr:row>
      <xdr:rowOff>66675</xdr:rowOff>
    </xdr:from>
    <xdr:to>
      <xdr:col>0</xdr:col>
      <xdr:colOff>209550</xdr:colOff>
      <xdr:row>106</xdr:row>
      <xdr:rowOff>133350</xdr:rowOff>
    </xdr:to>
    <xdr:sp macro="" textlink="">
      <xdr:nvSpPr>
        <xdr:cNvPr id="2200" name="Text Box 152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SpPr txBox="1">
          <a:spLocks noChangeArrowheads="1"/>
        </xdr:cNvSpPr>
      </xdr:nvSpPr>
      <xdr:spPr bwMode="auto">
        <a:xfrm>
          <a:off x="161925" y="190785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106</xdr:row>
      <xdr:rowOff>0</xdr:rowOff>
    </xdr:from>
    <xdr:to>
      <xdr:col>0</xdr:col>
      <xdr:colOff>247650</xdr:colOff>
      <xdr:row>107</xdr:row>
      <xdr:rowOff>57150</xdr:rowOff>
    </xdr:to>
    <xdr:sp macro="" textlink="">
      <xdr:nvSpPr>
        <xdr:cNvPr id="2201" name="Text Box 153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SpPr txBox="1">
          <a:spLocks noChangeArrowheads="1"/>
        </xdr:cNvSpPr>
      </xdr:nvSpPr>
      <xdr:spPr bwMode="auto">
        <a:xfrm>
          <a:off x="200025" y="191928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106</xdr:row>
      <xdr:rowOff>0</xdr:rowOff>
    </xdr:from>
    <xdr:to>
      <xdr:col>0</xdr:col>
      <xdr:colOff>209550</xdr:colOff>
      <xdr:row>107</xdr:row>
      <xdr:rowOff>66675</xdr:rowOff>
    </xdr:to>
    <xdr:sp macro="" textlink="">
      <xdr:nvSpPr>
        <xdr:cNvPr id="2202" name="Text Box 154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SpPr txBox="1">
          <a:spLocks noChangeArrowheads="1"/>
        </xdr:cNvSpPr>
      </xdr:nvSpPr>
      <xdr:spPr bwMode="auto">
        <a:xfrm>
          <a:off x="161925" y="191928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106</xdr:row>
      <xdr:rowOff>133350</xdr:rowOff>
    </xdr:from>
    <xdr:to>
      <xdr:col>0</xdr:col>
      <xdr:colOff>247650</xdr:colOff>
      <xdr:row>108</xdr:row>
      <xdr:rowOff>9525</xdr:rowOff>
    </xdr:to>
    <xdr:sp macro="" textlink="">
      <xdr:nvSpPr>
        <xdr:cNvPr id="2203" name="Text Box 155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SpPr txBox="1">
          <a:spLocks noChangeArrowheads="1"/>
        </xdr:cNvSpPr>
      </xdr:nvSpPr>
      <xdr:spPr bwMode="auto">
        <a:xfrm>
          <a:off x="200025" y="193262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106</xdr:row>
      <xdr:rowOff>57150</xdr:rowOff>
    </xdr:from>
    <xdr:to>
      <xdr:col>0</xdr:col>
      <xdr:colOff>209550</xdr:colOff>
      <xdr:row>107</xdr:row>
      <xdr:rowOff>123825</xdr:rowOff>
    </xdr:to>
    <xdr:sp macro="" textlink="">
      <xdr:nvSpPr>
        <xdr:cNvPr id="2204" name="Text Box 156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SpPr txBox="1">
          <a:spLocks noChangeArrowheads="1"/>
        </xdr:cNvSpPr>
      </xdr:nvSpPr>
      <xdr:spPr bwMode="auto">
        <a:xfrm>
          <a:off x="161925" y="192500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107</xdr:row>
      <xdr:rowOff>0</xdr:rowOff>
    </xdr:from>
    <xdr:to>
      <xdr:col>0</xdr:col>
      <xdr:colOff>247650</xdr:colOff>
      <xdr:row>108</xdr:row>
      <xdr:rowOff>57150</xdr:rowOff>
    </xdr:to>
    <xdr:sp macro="" textlink="">
      <xdr:nvSpPr>
        <xdr:cNvPr id="2205" name="Text Box 157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SpPr txBox="1">
          <a:spLocks noChangeArrowheads="1"/>
        </xdr:cNvSpPr>
      </xdr:nvSpPr>
      <xdr:spPr bwMode="auto">
        <a:xfrm>
          <a:off x="200025" y="1937385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107</xdr:row>
      <xdr:rowOff>0</xdr:rowOff>
    </xdr:from>
    <xdr:to>
      <xdr:col>0</xdr:col>
      <xdr:colOff>209550</xdr:colOff>
      <xdr:row>108</xdr:row>
      <xdr:rowOff>66675</xdr:rowOff>
    </xdr:to>
    <xdr:sp macro="" textlink="">
      <xdr:nvSpPr>
        <xdr:cNvPr id="2206" name="Text Box 158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SpPr txBox="1">
          <a:spLocks noChangeArrowheads="1"/>
        </xdr:cNvSpPr>
      </xdr:nvSpPr>
      <xdr:spPr bwMode="auto">
        <a:xfrm>
          <a:off x="161925" y="193738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107</xdr:row>
      <xdr:rowOff>133350</xdr:rowOff>
    </xdr:from>
    <xdr:to>
      <xdr:col>0</xdr:col>
      <xdr:colOff>247650</xdr:colOff>
      <xdr:row>109</xdr:row>
      <xdr:rowOff>9525</xdr:rowOff>
    </xdr:to>
    <xdr:sp macro="" textlink="">
      <xdr:nvSpPr>
        <xdr:cNvPr id="2207" name="Text Box 159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SpPr txBox="1">
          <a:spLocks noChangeArrowheads="1"/>
        </xdr:cNvSpPr>
      </xdr:nvSpPr>
      <xdr:spPr bwMode="auto">
        <a:xfrm>
          <a:off x="200025" y="195072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107</xdr:row>
      <xdr:rowOff>57150</xdr:rowOff>
    </xdr:from>
    <xdr:to>
      <xdr:col>0</xdr:col>
      <xdr:colOff>209550</xdr:colOff>
      <xdr:row>108</xdr:row>
      <xdr:rowOff>104775</xdr:rowOff>
    </xdr:to>
    <xdr:sp macro="" textlink="">
      <xdr:nvSpPr>
        <xdr:cNvPr id="2208" name="Text Box 16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SpPr txBox="1">
          <a:spLocks noChangeArrowheads="1"/>
        </xdr:cNvSpPr>
      </xdr:nvSpPr>
      <xdr:spPr bwMode="auto">
        <a:xfrm>
          <a:off x="161925" y="1943100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66675</xdr:rowOff>
    </xdr:to>
    <xdr:sp macro="" textlink="">
      <xdr:nvSpPr>
        <xdr:cNvPr id="2209" name="Text Box 161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210" name="Text Box 162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57150</xdr:rowOff>
    </xdr:to>
    <xdr:sp macro="" textlink="">
      <xdr:nvSpPr>
        <xdr:cNvPr id="2211" name="Text Box 163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212" name="Text Box 164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57150</xdr:rowOff>
    </xdr:to>
    <xdr:sp macro="" textlink="">
      <xdr:nvSpPr>
        <xdr:cNvPr id="2213" name="Text Box 165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214" name="Text Box 166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0</xdr:rowOff>
    </xdr:from>
    <xdr:to>
      <xdr:col>0</xdr:col>
      <xdr:colOff>247650</xdr:colOff>
      <xdr:row>109</xdr:row>
      <xdr:rowOff>57150</xdr:rowOff>
    </xdr:to>
    <xdr:sp macro="" textlink="">
      <xdr:nvSpPr>
        <xdr:cNvPr id="2215" name="Text Box 167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SpPr txBox="1">
          <a:spLocks noChangeArrowheads="1"/>
        </xdr:cNvSpPr>
      </xdr:nvSpPr>
      <xdr:spPr bwMode="auto">
        <a:xfrm>
          <a:off x="200025" y="1955482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0</xdr:rowOff>
    </xdr:from>
    <xdr:to>
      <xdr:col>0</xdr:col>
      <xdr:colOff>209550</xdr:colOff>
      <xdr:row>109</xdr:row>
      <xdr:rowOff>66675</xdr:rowOff>
    </xdr:to>
    <xdr:sp macro="" textlink="">
      <xdr:nvSpPr>
        <xdr:cNvPr id="2216" name="Text Box 168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SpPr txBox="1">
          <a:spLocks noChangeArrowheads="1"/>
        </xdr:cNvSpPr>
      </xdr:nvSpPr>
      <xdr:spPr bwMode="auto">
        <a:xfrm>
          <a:off x="161925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108</xdr:row>
      <xdr:rowOff>133350</xdr:rowOff>
    </xdr:from>
    <xdr:to>
      <xdr:col>0</xdr:col>
      <xdr:colOff>247650</xdr:colOff>
      <xdr:row>110</xdr:row>
      <xdr:rowOff>9525</xdr:rowOff>
    </xdr:to>
    <xdr:sp macro="" textlink="">
      <xdr:nvSpPr>
        <xdr:cNvPr id="2217" name="Text Box 169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SpPr txBox="1">
          <a:spLocks noChangeArrowheads="1"/>
        </xdr:cNvSpPr>
      </xdr:nvSpPr>
      <xdr:spPr bwMode="auto">
        <a:xfrm>
          <a:off x="200025" y="196881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108</xdr:row>
      <xdr:rowOff>66675</xdr:rowOff>
    </xdr:from>
    <xdr:to>
      <xdr:col>0</xdr:col>
      <xdr:colOff>209550</xdr:colOff>
      <xdr:row>109</xdr:row>
      <xdr:rowOff>133350</xdr:rowOff>
    </xdr:to>
    <xdr:sp macro="" textlink="">
      <xdr:nvSpPr>
        <xdr:cNvPr id="2218" name="Text Box 17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SpPr txBox="1">
          <a:spLocks noChangeArrowheads="1"/>
        </xdr:cNvSpPr>
      </xdr:nvSpPr>
      <xdr:spPr bwMode="auto">
        <a:xfrm>
          <a:off x="161925" y="196215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109</xdr:row>
      <xdr:rowOff>114300</xdr:rowOff>
    </xdr:from>
    <xdr:to>
      <xdr:col>0</xdr:col>
      <xdr:colOff>247650</xdr:colOff>
      <xdr:row>110</xdr:row>
      <xdr:rowOff>171450</xdr:rowOff>
    </xdr:to>
    <xdr:sp macro="" textlink="">
      <xdr:nvSpPr>
        <xdr:cNvPr id="2219" name="Text Box 171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SpPr txBox="1">
          <a:spLocks noChangeArrowheads="1"/>
        </xdr:cNvSpPr>
      </xdr:nvSpPr>
      <xdr:spPr bwMode="auto">
        <a:xfrm>
          <a:off x="200025" y="198501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109</xdr:row>
      <xdr:rowOff>57150</xdr:rowOff>
    </xdr:from>
    <xdr:to>
      <xdr:col>0</xdr:col>
      <xdr:colOff>209550</xdr:colOff>
      <xdr:row>110</xdr:row>
      <xdr:rowOff>104775</xdr:rowOff>
    </xdr:to>
    <xdr:sp macro="" textlink="">
      <xdr:nvSpPr>
        <xdr:cNvPr id="2220" name="Text Box 172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SpPr txBox="1">
          <a:spLocks noChangeArrowheads="1"/>
        </xdr:cNvSpPr>
      </xdr:nvSpPr>
      <xdr:spPr bwMode="auto">
        <a:xfrm>
          <a:off x="161925" y="19792950"/>
          <a:ext cx="47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66675</xdr:rowOff>
    </xdr:to>
    <xdr:sp macro="" textlink="">
      <xdr:nvSpPr>
        <xdr:cNvPr id="2221" name="Text Box 173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66675</xdr:rowOff>
    </xdr:to>
    <xdr:sp macro="" textlink="">
      <xdr:nvSpPr>
        <xdr:cNvPr id="2222" name="Text Box 174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23" name="Text Box 175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66675</xdr:rowOff>
    </xdr:to>
    <xdr:sp macro="" textlink="">
      <xdr:nvSpPr>
        <xdr:cNvPr id="2224" name="Text Box 176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25" name="Text Box 177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26" name="Text Box 178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27" name="Text Box 179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28" name="Text Box 18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29" name="Text Box 181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30" name="Text Box 182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31" name="Text Box 183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32" name="Text Box 184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33" name="Text Box 185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34" name="Text Box 186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35" name="Text Box 187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36" name="Text Box 188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37" name="Text Box 189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38" name="Text Box 19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39" name="Text Box 191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40" name="Text Box 192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41" name="Text Box 193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42" name="Text Box 194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43" name="Text Box 195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44" name="Text Box 196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45" name="Text Box 197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46" name="Text Box 198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47" name="Text Box 199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48" name="Text Box 20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49" name="Text Box 201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50" name="Text Box 202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51" name="Text Box 203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52" name="Text Box 204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53" name="Text Box 205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54" name="Text Box 206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55" name="Text Box 207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56" name="Text Box 208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57" name="Text Box 209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58" name="Text Box 2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110</xdr:row>
      <xdr:rowOff>0</xdr:rowOff>
    </xdr:from>
    <xdr:to>
      <xdr:col>0</xdr:col>
      <xdr:colOff>247650</xdr:colOff>
      <xdr:row>111</xdr:row>
      <xdr:rowOff>57150</xdr:rowOff>
    </xdr:to>
    <xdr:sp macro="" textlink="">
      <xdr:nvSpPr>
        <xdr:cNvPr id="2259" name="Text Box 211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SpPr txBox="1">
          <a:spLocks noChangeArrowheads="1"/>
        </xdr:cNvSpPr>
      </xdr:nvSpPr>
      <xdr:spPr bwMode="auto">
        <a:xfrm>
          <a:off x="2000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110</xdr:row>
      <xdr:rowOff>0</xdr:rowOff>
    </xdr:from>
    <xdr:to>
      <xdr:col>0</xdr:col>
      <xdr:colOff>209550</xdr:colOff>
      <xdr:row>111</xdr:row>
      <xdr:rowOff>57150</xdr:rowOff>
    </xdr:to>
    <xdr:sp macro="" textlink="">
      <xdr:nvSpPr>
        <xdr:cNvPr id="2260" name="Text Box 212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SpPr txBox="1">
          <a:spLocks noChangeArrowheads="1"/>
        </xdr:cNvSpPr>
      </xdr:nvSpPr>
      <xdr:spPr bwMode="auto">
        <a:xfrm>
          <a:off x="161925" y="19916775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5" name="Text Box 5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7" name="Text Box 7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45</xdr:row>
      <xdr:rowOff>0</xdr:rowOff>
    </xdr:from>
    <xdr:to>
      <xdr:col>21</xdr:col>
      <xdr:colOff>28575</xdr:colOff>
      <xdr:row>46</xdr:row>
      <xdr:rowOff>57150</xdr:rowOff>
    </xdr:to>
    <xdr:sp macro="" textlink="">
      <xdr:nvSpPr>
        <xdr:cNvPr id="2268" name="Text Box 8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SpPr txBox="1">
          <a:spLocks noChangeArrowheads="1"/>
        </xdr:cNvSpPr>
      </xdr:nvSpPr>
      <xdr:spPr bwMode="auto">
        <a:xfrm>
          <a:off x="113633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50</xdr:row>
      <xdr:rowOff>0</xdr:rowOff>
    </xdr:from>
    <xdr:to>
      <xdr:col>21</xdr:col>
      <xdr:colOff>28575</xdr:colOff>
      <xdr:row>51</xdr:row>
      <xdr:rowOff>66675</xdr:rowOff>
    </xdr:to>
    <xdr:sp macro="" textlink="">
      <xdr:nvSpPr>
        <xdr:cNvPr id="2269" name="Text Box 9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SpPr txBox="1">
          <a:spLocks noChangeArrowheads="1"/>
        </xdr:cNvSpPr>
      </xdr:nvSpPr>
      <xdr:spPr bwMode="auto">
        <a:xfrm>
          <a:off x="11363325" y="86963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476250</xdr:colOff>
      <xdr:row>50</xdr:row>
      <xdr:rowOff>0</xdr:rowOff>
    </xdr:from>
    <xdr:to>
      <xdr:col>21</xdr:col>
      <xdr:colOff>28575</xdr:colOff>
      <xdr:row>51</xdr:row>
      <xdr:rowOff>66675</xdr:rowOff>
    </xdr:to>
    <xdr:sp macro="" textlink="">
      <xdr:nvSpPr>
        <xdr:cNvPr id="2270" name="Text Box 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SpPr txBox="1">
          <a:spLocks noChangeArrowheads="1"/>
        </xdr:cNvSpPr>
      </xdr:nvSpPr>
      <xdr:spPr bwMode="auto">
        <a:xfrm>
          <a:off x="11363325" y="86963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105</xdr:row>
      <xdr:rowOff>114300</xdr:rowOff>
    </xdr:from>
    <xdr:to>
      <xdr:col>20</xdr:col>
      <xdr:colOff>285750</xdr:colOff>
      <xdr:row>107</xdr:row>
      <xdr:rowOff>0</xdr:rowOff>
    </xdr:to>
    <xdr:sp macro="" textlink="">
      <xdr:nvSpPr>
        <xdr:cNvPr id="2271" name="Text Box 11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SpPr txBox="1">
          <a:spLocks noChangeArrowheads="1"/>
        </xdr:cNvSpPr>
      </xdr:nvSpPr>
      <xdr:spPr bwMode="auto">
        <a:xfrm>
          <a:off x="11125200" y="187642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105</xdr:row>
      <xdr:rowOff>57150</xdr:rowOff>
    </xdr:from>
    <xdr:to>
      <xdr:col>20</xdr:col>
      <xdr:colOff>247650</xdr:colOff>
      <xdr:row>106</xdr:row>
      <xdr:rowOff>133350</xdr:rowOff>
    </xdr:to>
    <xdr:sp macro="" textlink="">
      <xdr:nvSpPr>
        <xdr:cNvPr id="2272" name="Text Box 12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SpPr txBox="1">
          <a:spLocks noChangeArrowheads="1"/>
        </xdr:cNvSpPr>
      </xdr:nvSpPr>
      <xdr:spPr bwMode="auto">
        <a:xfrm>
          <a:off x="11077575" y="1870710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106</xdr:row>
      <xdr:rowOff>133350</xdr:rowOff>
    </xdr:from>
    <xdr:to>
      <xdr:col>20</xdr:col>
      <xdr:colOff>285750</xdr:colOff>
      <xdr:row>108</xdr:row>
      <xdr:rowOff>19050</xdr:rowOff>
    </xdr:to>
    <xdr:sp macro="" textlink="">
      <xdr:nvSpPr>
        <xdr:cNvPr id="2273" name="Text Box 13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SpPr txBox="1">
          <a:spLocks noChangeArrowheads="1"/>
        </xdr:cNvSpPr>
      </xdr:nvSpPr>
      <xdr:spPr bwMode="auto">
        <a:xfrm>
          <a:off x="11125200" y="189642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106</xdr:row>
      <xdr:rowOff>66675</xdr:rowOff>
    </xdr:from>
    <xdr:to>
      <xdr:col>20</xdr:col>
      <xdr:colOff>247650</xdr:colOff>
      <xdr:row>107</xdr:row>
      <xdr:rowOff>142875</xdr:rowOff>
    </xdr:to>
    <xdr:sp macro="" textlink="">
      <xdr:nvSpPr>
        <xdr:cNvPr id="2274" name="Text Box 14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SpPr txBox="1">
          <a:spLocks noChangeArrowheads="1"/>
        </xdr:cNvSpPr>
      </xdr:nvSpPr>
      <xdr:spPr bwMode="auto">
        <a:xfrm>
          <a:off x="11077575" y="1889760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107</xdr:row>
      <xdr:rowOff>0</xdr:rowOff>
    </xdr:from>
    <xdr:to>
      <xdr:col>20</xdr:col>
      <xdr:colOff>285750</xdr:colOff>
      <xdr:row>108</xdr:row>
      <xdr:rowOff>57150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SpPr txBox="1">
          <a:spLocks noChangeArrowheads="1"/>
        </xdr:cNvSpPr>
      </xdr:nvSpPr>
      <xdr:spPr bwMode="auto">
        <a:xfrm>
          <a:off x="11125200" y="190119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107</xdr:row>
      <xdr:rowOff>0</xdr:rowOff>
    </xdr:from>
    <xdr:to>
      <xdr:col>20</xdr:col>
      <xdr:colOff>247650</xdr:colOff>
      <xdr:row>108</xdr:row>
      <xdr:rowOff>57150</xdr:rowOff>
    </xdr:to>
    <xdr:sp macro="" textlink="">
      <xdr:nvSpPr>
        <xdr:cNvPr id="2276" name="Text Box 16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SpPr txBox="1">
          <a:spLocks noChangeArrowheads="1"/>
        </xdr:cNvSpPr>
      </xdr:nvSpPr>
      <xdr:spPr bwMode="auto">
        <a:xfrm>
          <a:off x="11077575" y="190119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107</xdr:row>
      <xdr:rowOff>123825</xdr:rowOff>
    </xdr:from>
    <xdr:to>
      <xdr:col>20</xdr:col>
      <xdr:colOff>285750</xdr:colOff>
      <xdr:row>109</xdr:row>
      <xdr:rowOff>19050</xdr:rowOff>
    </xdr:to>
    <xdr:sp macro="" textlink="">
      <xdr:nvSpPr>
        <xdr:cNvPr id="2277" name="Text Box 17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SpPr txBox="1">
          <a:spLocks noChangeArrowheads="1"/>
        </xdr:cNvSpPr>
      </xdr:nvSpPr>
      <xdr:spPr bwMode="auto">
        <a:xfrm>
          <a:off x="11125200" y="191357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108</xdr:row>
      <xdr:rowOff>0</xdr:rowOff>
    </xdr:from>
    <xdr:to>
      <xdr:col>20</xdr:col>
      <xdr:colOff>285750</xdr:colOff>
      <xdr:row>109</xdr:row>
      <xdr:rowOff>66675</xdr:rowOff>
    </xdr:to>
    <xdr:sp macro="" textlink="">
      <xdr:nvSpPr>
        <xdr:cNvPr id="2278" name="Text Box 18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SpPr txBox="1">
          <a:spLocks noChangeArrowheads="1"/>
        </xdr:cNvSpPr>
      </xdr:nvSpPr>
      <xdr:spPr bwMode="auto">
        <a:xfrm>
          <a:off x="11125200" y="191928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108</xdr:row>
      <xdr:rowOff>0</xdr:rowOff>
    </xdr:from>
    <xdr:to>
      <xdr:col>20</xdr:col>
      <xdr:colOff>247650</xdr:colOff>
      <xdr:row>109</xdr:row>
      <xdr:rowOff>76200</xdr:rowOff>
    </xdr:to>
    <xdr:sp macro="" textlink="">
      <xdr:nvSpPr>
        <xdr:cNvPr id="2279" name="Text Box 19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SpPr txBox="1">
          <a:spLocks noChangeArrowheads="1"/>
        </xdr:cNvSpPr>
      </xdr:nvSpPr>
      <xdr:spPr bwMode="auto">
        <a:xfrm>
          <a:off x="11077575" y="1919287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108</xdr:row>
      <xdr:rowOff>133350</xdr:rowOff>
    </xdr:from>
    <xdr:to>
      <xdr:col>20</xdr:col>
      <xdr:colOff>285750</xdr:colOff>
      <xdr:row>110</xdr:row>
      <xdr:rowOff>19050</xdr:rowOff>
    </xdr:to>
    <xdr:sp macro="" textlink="">
      <xdr:nvSpPr>
        <xdr:cNvPr id="2280" name="Text Box 2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SpPr txBox="1">
          <a:spLocks noChangeArrowheads="1"/>
        </xdr:cNvSpPr>
      </xdr:nvSpPr>
      <xdr:spPr bwMode="auto">
        <a:xfrm>
          <a:off x="11125200" y="193262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108</xdr:row>
      <xdr:rowOff>57150</xdr:rowOff>
    </xdr:from>
    <xdr:to>
      <xdr:col>20</xdr:col>
      <xdr:colOff>247650</xdr:colOff>
      <xdr:row>109</xdr:row>
      <xdr:rowOff>133350</xdr:rowOff>
    </xdr:to>
    <xdr:sp macro="" textlink="">
      <xdr:nvSpPr>
        <xdr:cNvPr id="2281" name="Text Box 21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SpPr txBox="1">
          <a:spLocks noChangeArrowheads="1"/>
        </xdr:cNvSpPr>
      </xdr:nvSpPr>
      <xdr:spPr bwMode="auto">
        <a:xfrm>
          <a:off x="11077575" y="192500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109</xdr:row>
      <xdr:rowOff>0</xdr:rowOff>
    </xdr:from>
    <xdr:to>
      <xdr:col>20</xdr:col>
      <xdr:colOff>285750</xdr:colOff>
      <xdr:row>110</xdr:row>
      <xdr:rowOff>66675</xdr:rowOff>
    </xdr:to>
    <xdr:sp macro="" textlink="">
      <xdr:nvSpPr>
        <xdr:cNvPr id="2282" name="Text Box 22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SpPr txBox="1">
          <a:spLocks noChangeArrowheads="1"/>
        </xdr:cNvSpPr>
      </xdr:nvSpPr>
      <xdr:spPr bwMode="auto">
        <a:xfrm>
          <a:off x="11125200" y="193738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109</xdr:row>
      <xdr:rowOff>0</xdr:rowOff>
    </xdr:from>
    <xdr:to>
      <xdr:col>20</xdr:col>
      <xdr:colOff>247650</xdr:colOff>
      <xdr:row>110</xdr:row>
      <xdr:rowOff>76200</xdr:rowOff>
    </xdr:to>
    <xdr:sp macro="" textlink="">
      <xdr:nvSpPr>
        <xdr:cNvPr id="2283" name="Text Box 23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SpPr txBox="1">
          <a:spLocks noChangeArrowheads="1"/>
        </xdr:cNvSpPr>
      </xdr:nvSpPr>
      <xdr:spPr bwMode="auto">
        <a:xfrm>
          <a:off x="11077575" y="1937385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109</xdr:row>
      <xdr:rowOff>133350</xdr:rowOff>
    </xdr:from>
    <xdr:to>
      <xdr:col>20</xdr:col>
      <xdr:colOff>285750</xdr:colOff>
      <xdr:row>111</xdr:row>
      <xdr:rowOff>19050</xdr:rowOff>
    </xdr:to>
    <xdr:sp macro="" textlink="">
      <xdr:nvSpPr>
        <xdr:cNvPr id="2284" name="Text Box 24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SpPr txBox="1">
          <a:spLocks noChangeArrowheads="1"/>
        </xdr:cNvSpPr>
      </xdr:nvSpPr>
      <xdr:spPr bwMode="auto">
        <a:xfrm>
          <a:off x="11125200" y="195072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109</xdr:row>
      <xdr:rowOff>57150</xdr:rowOff>
    </xdr:from>
    <xdr:to>
      <xdr:col>20</xdr:col>
      <xdr:colOff>247650</xdr:colOff>
      <xdr:row>110</xdr:row>
      <xdr:rowOff>114300</xdr:rowOff>
    </xdr:to>
    <xdr:sp macro="" textlink="">
      <xdr:nvSpPr>
        <xdr:cNvPr id="2285" name="Text Box 25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SpPr txBox="1">
          <a:spLocks noChangeArrowheads="1"/>
        </xdr:cNvSpPr>
      </xdr:nvSpPr>
      <xdr:spPr bwMode="auto">
        <a:xfrm>
          <a:off x="11077575" y="194310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76200</xdr:rowOff>
    </xdr:to>
    <xdr:sp macro="" textlink="">
      <xdr:nvSpPr>
        <xdr:cNvPr id="2286" name="Text Box 26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287" name="Text Box 27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66675</xdr:rowOff>
    </xdr:to>
    <xdr:sp macro="" textlink="">
      <xdr:nvSpPr>
        <xdr:cNvPr id="2288" name="Text Box 28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289" name="Text Box 29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66675</xdr:rowOff>
    </xdr:to>
    <xdr:sp macro="" textlink="">
      <xdr:nvSpPr>
        <xdr:cNvPr id="2290" name="Text Box 3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291" name="Text Box 31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66675</xdr:rowOff>
    </xdr:to>
    <xdr:sp macro="" textlink="">
      <xdr:nvSpPr>
        <xdr:cNvPr id="2292" name="Text Box 32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293" name="Text Box 33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133350</xdr:rowOff>
    </xdr:from>
    <xdr:to>
      <xdr:col>20</xdr:col>
      <xdr:colOff>285750</xdr:colOff>
      <xdr:row>112</xdr:row>
      <xdr:rowOff>19050</xdr:rowOff>
    </xdr:to>
    <xdr:sp macro="" textlink="">
      <xdr:nvSpPr>
        <xdr:cNvPr id="2294" name="Text Box 34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SpPr txBox="1">
          <a:spLocks noChangeArrowheads="1"/>
        </xdr:cNvSpPr>
      </xdr:nvSpPr>
      <xdr:spPr bwMode="auto">
        <a:xfrm>
          <a:off x="11125200" y="196881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66675</xdr:rowOff>
    </xdr:from>
    <xdr:to>
      <xdr:col>20</xdr:col>
      <xdr:colOff>247650</xdr:colOff>
      <xdr:row>111</xdr:row>
      <xdr:rowOff>142875</xdr:rowOff>
    </xdr:to>
    <xdr:sp macro="" textlink="">
      <xdr:nvSpPr>
        <xdr:cNvPr id="2295" name="Text Box 35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SpPr txBox="1">
          <a:spLocks noChangeArrowheads="1"/>
        </xdr:cNvSpPr>
      </xdr:nvSpPr>
      <xdr:spPr bwMode="auto">
        <a:xfrm>
          <a:off x="11077575" y="1962150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111</xdr:row>
      <xdr:rowOff>114300</xdr:rowOff>
    </xdr:from>
    <xdr:to>
      <xdr:col>20</xdr:col>
      <xdr:colOff>285750</xdr:colOff>
      <xdr:row>113</xdr:row>
      <xdr:rowOff>0</xdr:rowOff>
    </xdr:to>
    <xdr:sp macro="" textlink="">
      <xdr:nvSpPr>
        <xdr:cNvPr id="2296" name="Text Box 36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SpPr txBox="1">
          <a:spLocks noChangeArrowheads="1"/>
        </xdr:cNvSpPr>
      </xdr:nvSpPr>
      <xdr:spPr bwMode="auto">
        <a:xfrm>
          <a:off x="11125200" y="198501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111</xdr:row>
      <xdr:rowOff>57150</xdr:rowOff>
    </xdr:from>
    <xdr:to>
      <xdr:col>20</xdr:col>
      <xdr:colOff>247650</xdr:colOff>
      <xdr:row>112</xdr:row>
      <xdr:rowOff>114300</xdr:rowOff>
    </xdr:to>
    <xdr:sp macro="" textlink="">
      <xdr:nvSpPr>
        <xdr:cNvPr id="2297" name="Text Box 37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SpPr txBox="1">
          <a:spLocks noChangeArrowheads="1"/>
        </xdr:cNvSpPr>
      </xdr:nvSpPr>
      <xdr:spPr bwMode="auto">
        <a:xfrm>
          <a:off x="11077575" y="197929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76200</xdr:rowOff>
    </xdr:to>
    <xdr:sp macro="" textlink="">
      <xdr:nvSpPr>
        <xdr:cNvPr id="2298" name="Text Box 38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76200</xdr:rowOff>
    </xdr:to>
    <xdr:sp macro="" textlink="">
      <xdr:nvSpPr>
        <xdr:cNvPr id="2300" name="Text Box 4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106</xdr:row>
      <xdr:rowOff>133350</xdr:rowOff>
    </xdr:from>
    <xdr:to>
      <xdr:col>20</xdr:col>
      <xdr:colOff>285750</xdr:colOff>
      <xdr:row>108</xdr:row>
      <xdr:rowOff>19050</xdr:rowOff>
    </xdr:to>
    <xdr:sp macro="" textlink="">
      <xdr:nvSpPr>
        <xdr:cNvPr id="2301" name="Text Box 41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SpPr txBox="1">
          <a:spLocks noChangeArrowheads="1"/>
        </xdr:cNvSpPr>
      </xdr:nvSpPr>
      <xdr:spPr bwMode="auto">
        <a:xfrm>
          <a:off x="11125200" y="189642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106</xdr:row>
      <xdr:rowOff>66675</xdr:rowOff>
    </xdr:from>
    <xdr:to>
      <xdr:col>20</xdr:col>
      <xdr:colOff>247650</xdr:colOff>
      <xdr:row>107</xdr:row>
      <xdr:rowOff>142875</xdr:rowOff>
    </xdr:to>
    <xdr:sp macro="" textlink="">
      <xdr:nvSpPr>
        <xdr:cNvPr id="2302" name="Text Box 42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SpPr txBox="1">
          <a:spLocks noChangeArrowheads="1"/>
        </xdr:cNvSpPr>
      </xdr:nvSpPr>
      <xdr:spPr bwMode="auto">
        <a:xfrm>
          <a:off x="11077575" y="1889760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107</xdr:row>
      <xdr:rowOff>0</xdr:rowOff>
    </xdr:from>
    <xdr:to>
      <xdr:col>20</xdr:col>
      <xdr:colOff>285750</xdr:colOff>
      <xdr:row>108</xdr:row>
      <xdr:rowOff>57150</xdr:rowOff>
    </xdr:to>
    <xdr:sp macro="" textlink="">
      <xdr:nvSpPr>
        <xdr:cNvPr id="2303" name="Text Box 43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SpPr txBox="1">
          <a:spLocks noChangeArrowheads="1"/>
        </xdr:cNvSpPr>
      </xdr:nvSpPr>
      <xdr:spPr bwMode="auto">
        <a:xfrm>
          <a:off x="11125200" y="190119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107</xdr:row>
      <xdr:rowOff>0</xdr:rowOff>
    </xdr:from>
    <xdr:to>
      <xdr:col>20</xdr:col>
      <xdr:colOff>247650</xdr:colOff>
      <xdr:row>108</xdr:row>
      <xdr:rowOff>57150</xdr:rowOff>
    </xdr:to>
    <xdr:sp macro="" textlink="">
      <xdr:nvSpPr>
        <xdr:cNvPr id="2304" name="Text Box 44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SpPr txBox="1">
          <a:spLocks noChangeArrowheads="1"/>
        </xdr:cNvSpPr>
      </xdr:nvSpPr>
      <xdr:spPr bwMode="auto">
        <a:xfrm>
          <a:off x="11077575" y="190119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107</xdr:row>
      <xdr:rowOff>123825</xdr:rowOff>
    </xdr:from>
    <xdr:to>
      <xdr:col>20</xdr:col>
      <xdr:colOff>285750</xdr:colOff>
      <xdr:row>109</xdr:row>
      <xdr:rowOff>19050</xdr:rowOff>
    </xdr:to>
    <xdr:sp macro="" textlink="">
      <xdr:nvSpPr>
        <xdr:cNvPr id="2305" name="Text Box 45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SpPr txBox="1">
          <a:spLocks noChangeArrowheads="1"/>
        </xdr:cNvSpPr>
      </xdr:nvSpPr>
      <xdr:spPr bwMode="auto">
        <a:xfrm>
          <a:off x="11125200" y="191357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107</xdr:row>
      <xdr:rowOff>66675</xdr:rowOff>
    </xdr:from>
    <xdr:to>
      <xdr:col>20</xdr:col>
      <xdr:colOff>247650</xdr:colOff>
      <xdr:row>108</xdr:row>
      <xdr:rowOff>142875</xdr:rowOff>
    </xdr:to>
    <xdr:sp macro="" textlink="">
      <xdr:nvSpPr>
        <xdr:cNvPr id="2306" name="Text Box 46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SpPr txBox="1">
          <a:spLocks noChangeArrowheads="1"/>
        </xdr:cNvSpPr>
      </xdr:nvSpPr>
      <xdr:spPr bwMode="auto">
        <a:xfrm>
          <a:off x="11077575" y="1907857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108</xdr:row>
      <xdr:rowOff>0</xdr:rowOff>
    </xdr:from>
    <xdr:to>
      <xdr:col>20</xdr:col>
      <xdr:colOff>285750</xdr:colOff>
      <xdr:row>109</xdr:row>
      <xdr:rowOff>66675</xdr:rowOff>
    </xdr:to>
    <xdr:sp macro="" textlink="">
      <xdr:nvSpPr>
        <xdr:cNvPr id="2307" name="Text Box 47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SpPr txBox="1">
          <a:spLocks noChangeArrowheads="1"/>
        </xdr:cNvSpPr>
      </xdr:nvSpPr>
      <xdr:spPr bwMode="auto">
        <a:xfrm>
          <a:off x="11125200" y="191928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108</xdr:row>
      <xdr:rowOff>0</xdr:rowOff>
    </xdr:from>
    <xdr:to>
      <xdr:col>20</xdr:col>
      <xdr:colOff>247650</xdr:colOff>
      <xdr:row>109</xdr:row>
      <xdr:rowOff>76200</xdr:rowOff>
    </xdr:to>
    <xdr:sp macro="" textlink="">
      <xdr:nvSpPr>
        <xdr:cNvPr id="2308" name="Text Box 48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SpPr txBox="1">
          <a:spLocks noChangeArrowheads="1"/>
        </xdr:cNvSpPr>
      </xdr:nvSpPr>
      <xdr:spPr bwMode="auto">
        <a:xfrm>
          <a:off x="11077575" y="1919287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108</xdr:row>
      <xdr:rowOff>133350</xdr:rowOff>
    </xdr:from>
    <xdr:to>
      <xdr:col>20</xdr:col>
      <xdr:colOff>285750</xdr:colOff>
      <xdr:row>110</xdr:row>
      <xdr:rowOff>19050</xdr:rowOff>
    </xdr:to>
    <xdr:sp macro="" textlink="">
      <xdr:nvSpPr>
        <xdr:cNvPr id="2309" name="Text Box 49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 txBox="1">
          <a:spLocks noChangeArrowheads="1"/>
        </xdr:cNvSpPr>
      </xdr:nvSpPr>
      <xdr:spPr bwMode="auto">
        <a:xfrm>
          <a:off x="11125200" y="193262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108</xdr:row>
      <xdr:rowOff>57150</xdr:rowOff>
    </xdr:from>
    <xdr:to>
      <xdr:col>20</xdr:col>
      <xdr:colOff>247650</xdr:colOff>
      <xdr:row>109</xdr:row>
      <xdr:rowOff>133350</xdr:rowOff>
    </xdr:to>
    <xdr:sp macro="" textlink="">
      <xdr:nvSpPr>
        <xdr:cNvPr id="2310" name="Text Box 5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SpPr txBox="1">
          <a:spLocks noChangeArrowheads="1"/>
        </xdr:cNvSpPr>
      </xdr:nvSpPr>
      <xdr:spPr bwMode="auto">
        <a:xfrm>
          <a:off x="11077575" y="192500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109</xdr:row>
      <xdr:rowOff>0</xdr:rowOff>
    </xdr:from>
    <xdr:to>
      <xdr:col>20</xdr:col>
      <xdr:colOff>285750</xdr:colOff>
      <xdr:row>110</xdr:row>
      <xdr:rowOff>66675</xdr:rowOff>
    </xdr:to>
    <xdr:sp macro="" textlink="">
      <xdr:nvSpPr>
        <xdr:cNvPr id="2311" name="Text Box 51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SpPr txBox="1">
          <a:spLocks noChangeArrowheads="1"/>
        </xdr:cNvSpPr>
      </xdr:nvSpPr>
      <xdr:spPr bwMode="auto">
        <a:xfrm>
          <a:off x="11125200" y="193738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109</xdr:row>
      <xdr:rowOff>0</xdr:rowOff>
    </xdr:from>
    <xdr:to>
      <xdr:col>20</xdr:col>
      <xdr:colOff>247650</xdr:colOff>
      <xdr:row>110</xdr:row>
      <xdr:rowOff>76200</xdr:rowOff>
    </xdr:to>
    <xdr:sp macro="" textlink="">
      <xdr:nvSpPr>
        <xdr:cNvPr id="2312" name="Text Box 52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SpPr txBox="1">
          <a:spLocks noChangeArrowheads="1"/>
        </xdr:cNvSpPr>
      </xdr:nvSpPr>
      <xdr:spPr bwMode="auto">
        <a:xfrm>
          <a:off x="11077575" y="1937385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109</xdr:row>
      <xdr:rowOff>133350</xdr:rowOff>
    </xdr:from>
    <xdr:to>
      <xdr:col>20</xdr:col>
      <xdr:colOff>285750</xdr:colOff>
      <xdr:row>111</xdr:row>
      <xdr:rowOff>19050</xdr:rowOff>
    </xdr:to>
    <xdr:sp macro="" textlink="">
      <xdr:nvSpPr>
        <xdr:cNvPr id="2313" name="Text Box 53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SpPr txBox="1">
          <a:spLocks noChangeArrowheads="1"/>
        </xdr:cNvSpPr>
      </xdr:nvSpPr>
      <xdr:spPr bwMode="auto">
        <a:xfrm>
          <a:off x="11125200" y="195072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109</xdr:row>
      <xdr:rowOff>57150</xdr:rowOff>
    </xdr:from>
    <xdr:to>
      <xdr:col>20</xdr:col>
      <xdr:colOff>247650</xdr:colOff>
      <xdr:row>110</xdr:row>
      <xdr:rowOff>114300</xdr:rowOff>
    </xdr:to>
    <xdr:sp macro="" textlink="">
      <xdr:nvSpPr>
        <xdr:cNvPr id="2314" name="Text Box 54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SpPr txBox="1">
          <a:spLocks noChangeArrowheads="1"/>
        </xdr:cNvSpPr>
      </xdr:nvSpPr>
      <xdr:spPr bwMode="auto">
        <a:xfrm>
          <a:off x="11077575" y="1943100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76200</xdr:rowOff>
    </xdr:to>
    <xdr:sp macro="" textlink="">
      <xdr:nvSpPr>
        <xdr:cNvPr id="2315" name="Text Box 55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316" name="Text Box 56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66675</xdr:rowOff>
    </xdr:to>
    <xdr:sp macro="" textlink="">
      <xdr:nvSpPr>
        <xdr:cNvPr id="2317" name="Text Box 57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318" name="Text Box 58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66675</xdr:rowOff>
    </xdr:to>
    <xdr:sp macro="" textlink="">
      <xdr:nvSpPr>
        <xdr:cNvPr id="2319" name="Text Box 59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320" name="Text Box 6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0</xdr:rowOff>
    </xdr:from>
    <xdr:to>
      <xdr:col>20</xdr:col>
      <xdr:colOff>285750</xdr:colOff>
      <xdr:row>111</xdr:row>
      <xdr:rowOff>66675</xdr:rowOff>
    </xdr:to>
    <xdr:sp macro="" textlink="">
      <xdr:nvSpPr>
        <xdr:cNvPr id="2321" name="Text Box 61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SpPr txBox="1">
          <a:spLocks noChangeArrowheads="1"/>
        </xdr:cNvSpPr>
      </xdr:nvSpPr>
      <xdr:spPr bwMode="auto">
        <a:xfrm>
          <a:off x="111252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0</xdr:rowOff>
    </xdr:from>
    <xdr:to>
      <xdr:col>20</xdr:col>
      <xdr:colOff>247650</xdr:colOff>
      <xdr:row>111</xdr:row>
      <xdr:rowOff>76200</xdr:rowOff>
    </xdr:to>
    <xdr:sp macro="" textlink="">
      <xdr:nvSpPr>
        <xdr:cNvPr id="2322" name="Text Box 62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SpPr txBox="1">
          <a:spLocks noChangeArrowheads="1"/>
        </xdr:cNvSpPr>
      </xdr:nvSpPr>
      <xdr:spPr bwMode="auto">
        <a:xfrm>
          <a:off x="11077575" y="1955482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110</xdr:row>
      <xdr:rowOff>133350</xdr:rowOff>
    </xdr:from>
    <xdr:to>
      <xdr:col>20</xdr:col>
      <xdr:colOff>285750</xdr:colOff>
      <xdr:row>112</xdr:row>
      <xdr:rowOff>19050</xdr:rowOff>
    </xdr:to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SpPr txBox="1">
          <a:spLocks noChangeArrowheads="1"/>
        </xdr:cNvSpPr>
      </xdr:nvSpPr>
      <xdr:spPr bwMode="auto">
        <a:xfrm>
          <a:off x="11125200" y="196881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110</xdr:row>
      <xdr:rowOff>66675</xdr:rowOff>
    </xdr:from>
    <xdr:to>
      <xdr:col>20</xdr:col>
      <xdr:colOff>247650</xdr:colOff>
      <xdr:row>111</xdr:row>
      <xdr:rowOff>142875</xdr:rowOff>
    </xdr:to>
    <xdr:sp macro="" textlink="">
      <xdr:nvSpPr>
        <xdr:cNvPr id="2324" name="Text Box 64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SpPr txBox="1">
          <a:spLocks noChangeArrowheads="1"/>
        </xdr:cNvSpPr>
      </xdr:nvSpPr>
      <xdr:spPr bwMode="auto">
        <a:xfrm>
          <a:off x="11077575" y="19621500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111</xdr:row>
      <xdr:rowOff>114300</xdr:rowOff>
    </xdr:from>
    <xdr:to>
      <xdr:col>20</xdr:col>
      <xdr:colOff>285750</xdr:colOff>
      <xdr:row>113</xdr:row>
      <xdr:rowOff>0</xdr:rowOff>
    </xdr:to>
    <xdr:sp macro="" textlink="">
      <xdr:nvSpPr>
        <xdr:cNvPr id="2325" name="Text Box 65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SpPr txBox="1">
          <a:spLocks noChangeArrowheads="1"/>
        </xdr:cNvSpPr>
      </xdr:nvSpPr>
      <xdr:spPr bwMode="auto">
        <a:xfrm>
          <a:off x="11125200" y="198501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111</xdr:row>
      <xdr:rowOff>57150</xdr:rowOff>
    </xdr:from>
    <xdr:to>
      <xdr:col>20</xdr:col>
      <xdr:colOff>247650</xdr:colOff>
      <xdr:row>112</xdr:row>
      <xdr:rowOff>114300</xdr:rowOff>
    </xdr:to>
    <xdr:sp macro="" textlink="">
      <xdr:nvSpPr>
        <xdr:cNvPr id="2326" name="Text Box 66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SpPr txBox="1">
          <a:spLocks noChangeArrowheads="1"/>
        </xdr:cNvSpPr>
      </xdr:nvSpPr>
      <xdr:spPr bwMode="auto">
        <a:xfrm>
          <a:off x="11077575" y="197929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76200</xdr:rowOff>
    </xdr:to>
    <xdr:sp macro="" textlink="">
      <xdr:nvSpPr>
        <xdr:cNvPr id="2327" name="Text Box 67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76200</xdr:rowOff>
    </xdr:to>
    <xdr:sp macro="" textlink="">
      <xdr:nvSpPr>
        <xdr:cNvPr id="2328" name="Text Box 68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29" name="Text Box 69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76200</xdr:rowOff>
    </xdr:to>
    <xdr:sp macro="" textlink="">
      <xdr:nvSpPr>
        <xdr:cNvPr id="2330" name="Text Box 7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31" name="Text Box 71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32" name="Text Box 72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33" name="Text Box 7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34" name="Text Box 74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35" name="Text Box 75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36" name="Text Box 76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39" name="Text Box 79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40" name="Text Box 8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41" name="Text Box 81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42" name="Text Box 82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43" name="Text Box 83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44" name="Text Box 84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45" name="Text Box 85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46" name="Text Box 86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47" name="Text Box 87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48" name="Text Box 88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49" name="Text Box 89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50" name="Text Box 9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51" name="Text Box 91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52" name="Text Box 92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53" name="Text Box 93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54" name="Text Box 94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55" name="Text Box 95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56" name="Text Box 96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57" name="Text Box 97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58" name="Text Box 98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59" name="Text Box 99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60" name="Text Box 10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61" name="Text Box 101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62" name="Text Box 102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63" name="Text Box 103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64" name="Text Box 104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238125</xdr:colOff>
      <xdr:row>112</xdr:row>
      <xdr:rowOff>0</xdr:rowOff>
    </xdr:from>
    <xdr:to>
      <xdr:col>20</xdr:col>
      <xdr:colOff>285750</xdr:colOff>
      <xdr:row>113</xdr:row>
      <xdr:rowOff>66675</xdr:rowOff>
    </xdr:to>
    <xdr:sp macro="" textlink="">
      <xdr:nvSpPr>
        <xdr:cNvPr id="2365" name="Text Box 105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SpPr txBox="1">
          <a:spLocks noChangeArrowheads="1"/>
        </xdr:cNvSpPr>
      </xdr:nvSpPr>
      <xdr:spPr bwMode="auto">
        <a:xfrm>
          <a:off x="111252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190500</xdr:colOff>
      <xdr:row>112</xdr:row>
      <xdr:rowOff>0</xdr:rowOff>
    </xdr:from>
    <xdr:to>
      <xdr:col>20</xdr:col>
      <xdr:colOff>247650</xdr:colOff>
      <xdr:row>113</xdr:row>
      <xdr:rowOff>66675</xdr:rowOff>
    </xdr:to>
    <xdr:sp macro="" textlink="">
      <xdr:nvSpPr>
        <xdr:cNvPr id="2366" name="Text Box 106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SpPr txBox="1">
          <a:spLocks noChangeArrowheads="1"/>
        </xdr:cNvSpPr>
      </xdr:nvSpPr>
      <xdr:spPr bwMode="auto">
        <a:xfrm>
          <a:off x="11077575" y="1991677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67" name="Text Box 107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68" name="Text Box 108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69" name="Text Box 109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70" name="Text Box 1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71" name="Text Box 111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72" name="Text Box 112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73" name="Text Box 113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45</xdr:row>
      <xdr:rowOff>0</xdr:rowOff>
    </xdr:from>
    <xdr:to>
      <xdr:col>19</xdr:col>
      <xdr:colOff>0</xdr:colOff>
      <xdr:row>46</xdr:row>
      <xdr:rowOff>57150</xdr:rowOff>
    </xdr:to>
    <xdr:sp macro="" textlink="">
      <xdr:nvSpPr>
        <xdr:cNvPr id="2374" name="Text Box 114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SpPr txBox="1">
          <a:spLocks noChangeArrowheads="1"/>
        </xdr:cNvSpPr>
      </xdr:nvSpPr>
      <xdr:spPr bwMode="auto">
        <a:xfrm>
          <a:off x="10448925" y="7791450"/>
          <a:ext cx="57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50</xdr:row>
      <xdr:rowOff>0</xdr:rowOff>
    </xdr:from>
    <xdr:to>
      <xdr:col>19</xdr:col>
      <xdr:colOff>0</xdr:colOff>
      <xdr:row>51</xdr:row>
      <xdr:rowOff>66675</xdr:rowOff>
    </xdr:to>
    <xdr:sp macro="" textlink="">
      <xdr:nvSpPr>
        <xdr:cNvPr id="2375" name="Text Box 115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SpPr txBox="1">
          <a:spLocks noChangeArrowheads="1"/>
        </xdr:cNvSpPr>
      </xdr:nvSpPr>
      <xdr:spPr bwMode="auto">
        <a:xfrm>
          <a:off x="10448925" y="86963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400050</xdr:colOff>
      <xdr:row>50</xdr:row>
      <xdr:rowOff>0</xdr:rowOff>
    </xdr:from>
    <xdr:to>
      <xdr:col>19</xdr:col>
      <xdr:colOff>0</xdr:colOff>
      <xdr:row>51</xdr:row>
      <xdr:rowOff>66675</xdr:rowOff>
    </xdr:to>
    <xdr:sp macro="" textlink="">
      <xdr:nvSpPr>
        <xdr:cNvPr id="2376" name="Text Box 116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SpPr txBox="1">
          <a:spLocks noChangeArrowheads="1"/>
        </xdr:cNvSpPr>
      </xdr:nvSpPr>
      <xdr:spPr bwMode="auto">
        <a:xfrm>
          <a:off x="10448925" y="8696325"/>
          <a:ext cx="57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105</xdr:row>
      <xdr:rowOff>114300</xdr:rowOff>
    </xdr:from>
    <xdr:to>
      <xdr:col>18</xdr:col>
      <xdr:colOff>247650</xdr:colOff>
      <xdr:row>107</xdr:row>
      <xdr:rowOff>0</xdr:rowOff>
    </xdr:to>
    <xdr:sp macro="" textlink="">
      <xdr:nvSpPr>
        <xdr:cNvPr id="2377" name="Text Box 117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SpPr txBox="1">
          <a:spLocks noChangeArrowheads="1"/>
        </xdr:cNvSpPr>
      </xdr:nvSpPr>
      <xdr:spPr bwMode="auto">
        <a:xfrm>
          <a:off x="10248900" y="187642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105</xdr:row>
      <xdr:rowOff>57150</xdr:rowOff>
    </xdr:from>
    <xdr:to>
      <xdr:col>18</xdr:col>
      <xdr:colOff>209550</xdr:colOff>
      <xdr:row>106</xdr:row>
      <xdr:rowOff>133350</xdr:rowOff>
    </xdr:to>
    <xdr:sp macro="" textlink="">
      <xdr:nvSpPr>
        <xdr:cNvPr id="2378" name="Text Box 118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SpPr txBox="1">
          <a:spLocks noChangeArrowheads="1"/>
        </xdr:cNvSpPr>
      </xdr:nvSpPr>
      <xdr:spPr bwMode="auto">
        <a:xfrm>
          <a:off x="10210800" y="1870710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106</xdr:row>
      <xdr:rowOff>133350</xdr:rowOff>
    </xdr:from>
    <xdr:to>
      <xdr:col>18</xdr:col>
      <xdr:colOff>247650</xdr:colOff>
      <xdr:row>108</xdr:row>
      <xdr:rowOff>19050</xdr:rowOff>
    </xdr:to>
    <xdr:sp macro="" textlink="">
      <xdr:nvSpPr>
        <xdr:cNvPr id="2379" name="Text Box 119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SpPr txBox="1">
          <a:spLocks noChangeArrowheads="1"/>
        </xdr:cNvSpPr>
      </xdr:nvSpPr>
      <xdr:spPr bwMode="auto">
        <a:xfrm>
          <a:off x="10248900" y="189642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106</xdr:row>
      <xdr:rowOff>66675</xdr:rowOff>
    </xdr:from>
    <xdr:to>
      <xdr:col>18</xdr:col>
      <xdr:colOff>209550</xdr:colOff>
      <xdr:row>107</xdr:row>
      <xdr:rowOff>142875</xdr:rowOff>
    </xdr:to>
    <xdr:sp macro="" textlink="">
      <xdr:nvSpPr>
        <xdr:cNvPr id="2380" name="Text Box 12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SpPr txBox="1">
          <a:spLocks noChangeArrowheads="1"/>
        </xdr:cNvSpPr>
      </xdr:nvSpPr>
      <xdr:spPr bwMode="auto">
        <a:xfrm>
          <a:off x="10210800" y="1889760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107</xdr:row>
      <xdr:rowOff>0</xdr:rowOff>
    </xdr:from>
    <xdr:to>
      <xdr:col>18</xdr:col>
      <xdr:colOff>247650</xdr:colOff>
      <xdr:row>108</xdr:row>
      <xdr:rowOff>57150</xdr:rowOff>
    </xdr:to>
    <xdr:sp macro="" textlink="">
      <xdr:nvSpPr>
        <xdr:cNvPr id="2381" name="Text Box 121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SpPr txBox="1">
          <a:spLocks noChangeArrowheads="1"/>
        </xdr:cNvSpPr>
      </xdr:nvSpPr>
      <xdr:spPr bwMode="auto">
        <a:xfrm>
          <a:off x="10248900" y="190119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107</xdr:row>
      <xdr:rowOff>0</xdr:rowOff>
    </xdr:from>
    <xdr:to>
      <xdr:col>18</xdr:col>
      <xdr:colOff>209550</xdr:colOff>
      <xdr:row>108</xdr:row>
      <xdr:rowOff>57150</xdr:rowOff>
    </xdr:to>
    <xdr:sp macro="" textlink="">
      <xdr:nvSpPr>
        <xdr:cNvPr id="2382" name="Text Box 122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SpPr txBox="1">
          <a:spLocks noChangeArrowheads="1"/>
        </xdr:cNvSpPr>
      </xdr:nvSpPr>
      <xdr:spPr bwMode="auto">
        <a:xfrm>
          <a:off x="10210800" y="190119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107</xdr:row>
      <xdr:rowOff>123825</xdr:rowOff>
    </xdr:from>
    <xdr:to>
      <xdr:col>18</xdr:col>
      <xdr:colOff>247650</xdr:colOff>
      <xdr:row>109</xdr:row>
      <xdr:rowOff>19050</xdr:rowOff>
    </xdr:to>
    <xdr:sp macro="" textlink="">
      <xdr:nvSpPr>
        <xdr:cNvPr id="2383" name="Text Box 123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SpPr txBox="1">
          <a:spLocks noChangeArrowheads="1"/>
        </xdr:cNvSpPr>
      </xdr:nvSpPr>
      <xdr:spPr bwMode="auto">
        <a:xfrm>
          <a:off x="10248900" y="191357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108</xdr:row>
      <xdr:rowOff>0</xdr:rowOff>
    </xdr:from>
    <xdr:to>
      <xdr:col>18</xdr:col>
      <xdr:colOff>247650</xdr:colOff>
      <xdr:row>109</xdr:row>
      <xdr:rowOff>66675</xdr:rowOff>
    </xdr:to>
    <xdr:sp macro="" textlink="">
      <xdr:nvSpPr>
        <xdr:cNvPr id="2384" name="Text Box 124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SpPr txBox="1">
          <a:spLocks noChangeArrowheads="1"/>
        </xdr:cNvSpPr>
      </xdr:nvSpPr>
      <xdr:spPr bwMode="auto">
        <a:xfrm>
          <a:off x="10248900" y="191928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108</xdr:row>
      <xdr:rowOff>0</xdr:rowOff>
    </xdr:from>
    <xdr:to>
      <xdr:col>18</xdr:col>
      <xdr:colOff>209550</xdr:colOff>
      <xdr:row>109</xdr:row>
      <xdr:rowOff>76200</xdr:rowOff>
    </xdr:to>
    <xdr:sp macro="" textlink="">
      <xdr:nvSpPr>
        <xdr:cNvPr id="2385" name="Text Box 125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SpPr txBox="1">
          <a:spLocks noChangeArrowheads="1"/>
        </xdr:cNvSpPr>
      </xdr:nvSpPr>
      <xdr:spPr bwMode="auto">
        <a:xfrm>
          <a:off x="10210800" y="191928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108</xdr:row>
      <xdr:rowOff>133350</xdr:rowOff>
    </xdr:from>
    <xdr:to>
      <xdr:col>18</xdr:col>
      <xdr:colOff>247650</xdr:colOff>
      <xdr:row>110</xdr:row>
      <xdr:rowOff>19050</xdr:rowOff>
    </xdr:to>
    <xdr:sp macro="" textlink="">
      <xdr:nvSpPr>
        <xdr:cNvPr id="2386" name="Text Box 126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SpPr txBox="1">
          <a:spLocks noChangeArrowheads="1"/>
        </xdr:cNvSpPr>
      </xdr:nvSpPr>
      <xdr:spPr bwMode="auto">
        <a:xfrm>
          <a:off x="10248900" y="193262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108</xdr:row>
      <xdr:rowOff>57150</xdr:rowOff>
    </xdr:from>
    <xdr:to>
      <xdr:col>18</xdr:col>
      <xdr:colOff>209550</xdr:colOff>
      <xdr:row>109</xdr:row>
      <xdr:rowOff>133350</xdr:rowOff>
    </xdr:to>
    <xdr:sp macro="" textlink="">
      <xdr:nvSpPr>
        <xdr:cNvPr id="2387" name="Text Box 127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SpPr txBox="1">
          <a:spLocks noChangeArrowheads="1"/>
        </xdr:cNvSpPr>
      </xdr:nvSpPr>
      <xdr:spPr bwMode="auto">
        <a:xfrm>
          <a:off x="10210800" y="192500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109</xdr:row>
      <xdr:rowOff>0</xdr:rowOff>
    </xdr:from>
    <xdr:to>
      <xdr:col>18</xdr:col>
      <xdr:colOff>247650</xdr:colOff>
      <xdr:row>110</xdr:row>
      <xdr:rowOff>66675</xdr:rowOff>
    </xdr:to>
    <xdr:sp macro="" textlink="">
      <xdr:nvSpPr>
        <xdr:cNvPr id="2388" name="Text Box 128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SpPr txBox="1">
          <a:spLocks noChangeArrowheads="1"/>
        </xdr:cNvSpPr>
      </xdr:nvSpPr>
      <xdr:spPr bwMode="auto">
        <a:xfrm>
          <a:off x="10248900" y="193738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109</xdr:row>
      <xdr:rowOff>0</xdr:rowOff>
    </xdr:from>
    <xdr:to>
      <xdr:col>18</xdr:col>
      <xdr:colOff>209550</xdr:colOff>
      <xdr:row>110</xdr:row>
      <xdr:rowOff>76200</xdr:rowOff>
    </xdr:to>
    <xdr:sp macro="" textlink="">
      <xdr:nvSpPr>
        <xdr:cNvPr id="2389" name="Text Box 129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SpPr txBox="1">
          <a:spLocks noChangeArrowheads="1"/>
        </xdr:cNvSpPr>
      </xdr:nvSpPr>
      <xdr:spPr bwMode="auto">
        <a:xfrm>
          <a:off x="10210800" y="1937385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109</xdr:row>
      <xdr:rowOff>133350</xdr:rowOff>
    </xdr:from>
    <xdr:to>
      <xdr:col>18</xdr:col>
      <xdr:colOff>247650</xdr:colOff>
      <xdr:row>111</xdr:row>
      <xdr:rowOff>19050</xdr:rowOff>
    </xdr:to>
    <xdr:sp macro="" textlink="">
      <xdr:nvSpPr>
        <xdr:cNvPr id="2390" name="Text Box 13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072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109</xdr:row>
      <xdr:rowOff>57150</xdr:rowOff>
    </xdr:from>
    <xdr:to>
      <xdr:col>18</xdr:col>
      <xdr:colOff>209550</xdr:colOff>
      <xdr:row>110</xdr:row>
      <xdr:rowOff>114300</xdr:rowOff>
    </xdr:to>
    <xdr:sp macro="" textlink="">
      <xdr:nvSpPr>
        <xdr:cNvPr id="2391" name="Text Box 131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SpPr txBox="1">
          <a:spLocks noChangeArrowheads="1"/>
        </xdr:cNvSpPr>
      </xdr:nvSpPr>
      <xdr:spPr bwMode="auto">
        <a:xfrm>
          <a:off x="10210800" y="194310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76200</xdr:rowOff>
    </xdr:to>
    <xdr:sp macro="" textlink="">
      <xdr:nvSpPr>
        <xdr:cNvPr id="2392" name="Text Box 132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393" name="Text Box 133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66675</xdr:rowOff>
    </xdr:to>
    <xdr:sp macro="" textlink="">
      <xdr:nvSpPr>
        <xdr:cNvPr id="2394" name="Text Box 134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395" name="Text Box 135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66675</xdr:rowOff>
    </xdr:to>
    <xdr:sp macro="" textlink="">
      <xdr:nvSpPr>
        <xdr:cNvPr id="2396" name="Text Box 136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397" name="Text Box 137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66675</xdr:rowOff>
    </xdr:to>
    <xdr:sp macro="" textlink="">
      <xdr:nvSpPr>
        <xdr:cNvPr id="2398" name="Text Box 138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399" name="Text Box 139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133350</xdr:rowOff>
    </xdr:from>
    <xdr:to>
      <xdr:col>18</xdr:col>
      <xdr:colOff>247650</xdr:colOff>
      <xdr:row>112</xdr:row>
      <xdr:rowOff>19050</xdr:rowOff>
    </xdr:to>
    <xdr:sp macro="" textlink="">
      <xdr:nvSpPr>
        <xdr:cNvPr id="2400" name="Text Box 14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SpPr txBox="1">
          <a:spLocks noChangeArrowheads="1"/>
        </xdr:cNvSpPr>
      </xdr:nvSpPr>
      <xdr:spPr bwMode="auto">
        <a:xfrm>
          <a:off x="10248900" y="196881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66675</xdr:rowOff>
    </xdr:from>
    <xdr:to>
      <xdr:col>18</xdr:col>
      <xdr:colOff>209550</xdr:colOff>
      <xdr:row>111</xdr:row>
      <xdr:rowOff>142875</xdr:rowOff>
    </xdr:to>
    <xdr:sp macro="" textlink="">
      <xdr:nvSpPr>
        <xdr:cNvPr id="2401" name="Text Box 141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SpPr txBox="1">
          <a:spLocks noChangeArrowheads="1"/>
        </xdr:cNvSpPr>
      </xdr:nvSpPr>
      <xdr:spPr bwMode="auto">
        <a:xfrm>
          <a:off x="10210800" y="1962150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111</xdr:row>
      <xdr:rowOff>114300</xdr:rowOff>
    </xdr:from>
    <xdr:to>
      <xdr:col>18</xdr:col>
      <xdr:colOff>247650</xdr:colOff>
      <xdr:row>113</xdr:row>
      <xdr:rowOff>0</xdr:rowOff>
    </xdr:to>
    <xdr:sp macro="" textlink="">
      <xdr:nvSpPr>
        <xdr:cNvPr id="2402" name="Text Box 142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SpPr txBox="1">
          <a:spLocks noChangeArrowheads="1"/>
        </xdr:cNvSpPr>
      </xdr:nvSpPr>
      <xdr:spPr bwMode="auto">
        <a:xfrm>
          <a:off x="10248900" y="198501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111</xdr:row>
      <xdr:rowOff>57150</xdr:rowOff>
    </xdr:from>
    <xdr:to>
      <xdr:col>18</xdr:col>
      <xdr:colOff>209550</xdr:colOff>
      <xdr:row>112</xdr:row>
      <xdr:rowOff>114300</xdr:rowOff>
    </xdr:to>
    <xdr:sp macro="" textlink="">
      <xdr:nvSpPr>
        <xdr:cNvPr id="2403" name="Text Box 143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SpPr txBox="1">
          <a:spLocks noChangeArrowheads="1"/>
        </xdr:cNvSpPr>
      </xdr:nvSpPr>
      <xdr:spPr bwMode="auto">
        <a:xfrm>
          <a:off x="10210800" y="1979295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76200</xdr:rowOff>
    </xdr:to>
    <xdr:sp macro="" textlink="">
      <xdr:nvSpPr>
        <xdr:cNvPr id="2404" name="Text Box 144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05" name="Text Box 145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76200</xdr:rowOff>
    </xdr:to>
    <xdr:sp macro="" textlink="">
      <xdr:nvSpPr>
        <xdr:cNvPr id="2406" name="Text Box 146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106</xdr:row>
      <xdr:rowOff>133350</xdr:rowOff>
    </xdr:from>
    <xdr:to>
      <xdr:col>18</xdr:col>
      <xdr:colOff>247650</xdr:colOff>
      <xdr:row>108</xdr:row>
      <xdr:rowOff>19050</xdr:rowOff>
    </xdr:to>
    <xdr:sp macro="" textlink="">
      <xdr:nvSpPr>
        <xdr:cNvPr id="2407" name="Text Box 147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SpPr txBox="1">
          <a:spLocks noChangeArrowheads="1"/>
        </xdr:cNvSpPr>
      </xdr:nvSpPr>
      <xdr:spPr bwMode="auto">
        <a:xfrm>
          <a:off x="10248900" y="189642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106</xdr:row>
      <xdr:rowOff>66675</xdr:rowOff>
    </xdr:from>
    <xdr:to>
      <xdr:col>18</xdr:col>
      <xdr:colOff>209550</xdr:colOff>
      <xdr:row>107</xdr:row>
      <xdr:rowOff>142875</xdr:rowOff>
    </xdr:to>
    <xdr:sp macro="" textlink="">
      <xdr:nvSpPr>
        <xdr:cNvPr id="2408" name="Text Box 148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SpPr txBox="1">
          <a:spLocks noChangeArrowheads="1"/>
        </xdr:cNvSpPr>
      </xdr:nvSpPr>
      <xdr:spPr bwMode="auto">
        <a:xfrm>
          <a:off x="10210800" y="1889760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107</xdr:row>
      <xdr:rowOff>0</xdr:rowOff>
    </xdr:from>
    <xdr:to>
      <xdr:col>18</xdr:col>
      <xdr:colOff>247650</xdr:colOff>
      <xdr:row>108</xdr:row>
      <xdr:rowOff>57150</xdr:rowOff>
    </xdr:to>
    <xdr:sp macro="" textlink="">
      <xdr:nvSpPr>
        <xdr:cNvPr id="2409" name="Text Box 149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SpPr txBox="1">
          <a:spLocks noChangeArrowheads="1"/>
        </xdr:cNvSpPr>
      </xdr:nvSpPr>
      <xdr:spPr bwMode="auto">
        <a:xfrm>
          <a:off x="10248900" y="190119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107</xdr:row>
      <xdr:rowOff>0</xdr:rowOff>
    </xdr:from>
    <xdr:to>
      <xdr:col>18</xdr:col>
      <xdr:colOff>209550</xdr:colOff>
      <xdr:row>108</xdr:row>
      <xdr:rowOff>57150</xdr:rowOff>
    </xdr:to>
    <xdr:sp macro="" textlink="">
      <xdr:nvSpPr>
        <xdr:cNvPr id="2410" name="Text Box 15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SpPr txBox="1">
          <a:spLocks noChangeArrowheads="1"/>
        </xdr:cNvSpPr>
      </xdr:nvSpPr>
      <xdr:spPr bwMode="auto">
        <a:xfrm>
          <a:off x="10210800" y="190119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107</xdr:row>
      <xdr:rowOff>123825</xdr:rowOff>
    </xdr:from>
    <xdr:to>
      <xdr:col>18</xdr:col>
      <xdr:colOff>247650</xdr:colOff>
      <xdr:row>109</xdr:row>
      <xdr:rowOff>19050</xdr:rowOff>
    </xdr:to>
    <xdr:sp macro="" textlink="">
      <xdr:nvSpPr>
        <xdr:cNvPr id="2411" name="Text Box 151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SpPr txBox="1">
          <a:spLocks noChangeArrowheads="1"/>
        </xdr:cNvSpPr>
      </xdr:nvSpPr>
      <xdr:spPr bwMode="auto">
        <a:xfrm>
          <a:off x="10248900" y="191357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107</xdr:row>
      <xdr:rowOff>66675</xdr:rowOff>
    </xdr:from>
    <xdr:to>
      <xdr:col>18</xdr:col>
      <xdr:colOff>209550</xdr:colOff>
      <xdr:row>108</xdr:row>
      <xdr:rowOff>142875</xdr:rowOff>
    </xdr:to>
    <xdr:sp macro="" textlink="">
      <xdr:nvSpPr>
        <xdr:cNvPr id="2412" name="Text Box 152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SpPr txBox="1">
          <a:spLocks noChangeArrowheads="1"/>
        </xdr:cNvSpPr>
      </xdr:nvSpPr>
      <xdr:spPr bwMode="auto">
        <a:xfrm>
          <a:off x="10210800" y="190785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108</xdr:row>
      <xdr:rowOff>0</xdr:rowOff>
    </xdr:from>
    <xdr:to>
      <xdr:col>18</xdr:col>
      <xdr:colOff>247650</xdr:colOff>
      <xdr:row>109</xdr:row>
      <xdr:rowOff>66675</xdr:rowOff>
    </xdr:to>
    <xdr:sp macro="" textlink="">
      <xdr:nvSpPr>
        <xdr:cNvPr id="2413" name="Text Box 153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SpPr txBox="1">
          <a:spLocks noChangeArrowheads="1"/>
        </xdr:cNvSpPr>
      </xdr:nvSpPr>
      <xdr:spPr bwMode="auto">
        <a:xfrm>
          <a:off x="10248900" y="191928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108</xdr:row>
      <xdr:rowOff>0</xdr:rowOff>
    </xdr:from>
    <xdr:to>
      <xdr:col>18</xdr:col>
      <xdr:colOff>209550</xdr:colOff>
      <xdr:row>109</xdr:row>
      <xdr:rowOff>76200</xdr:rowOff>
    </xdr:to>
    <xdr:sp macro="" textlink="">
      <xdr:nvSpPr>
        <xdr:cNvPr id="2414" name="Text Box 154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SpPr txBox="1">
          <a:spLocks noChangeArrowheads="1"/>
        </xdr:cNvSpPr>
      </xdr:nvSpPr>
      <xdr:spPr bwMode="auto">
        <a:xfrm>
          <a:off x="10210800" y="191928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108</xdr:row>
      <xdr:rowOff>133350</xdr:rowOff>
    </xdr:from>
    <xdr:to>
      <xdr:col>18</xdr:col>
      <xdr:colOff>247650</xdr:colOff>
      <xdr:row>110</xdr:row>
      <xdr:rowOff>19050</xdr:rowOff>
    </xdr:to>
    <xdr:sp macro="" textlink="">
      <xdr:nvSpPr>
        <xdr:cNvPr id="2415" name="Text Box 155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SpPr txBox="1">
          <a:spLocks noChangeArrowheads="1"/>
        </xdr:cNvSpPr>
      </xdr:nvSpPr>
      <xdr:spPr bwMode="auto">
        <a:xfrm>
          <a:off x="10248900" y="193262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108</xdr:row>
      <xdr:rowOff>57150</xdr:rowOff>
    </xdr:from>
    <xdr:to>
      <xdr:col>18</xdr:col>
      <xdr:colOff>209550</xdr:colOff>
      <xdr:row>109</xdr:row>
      <xdr:rowOff>133350</xdr:rowOff>
    </xdr:to>
    <xdr:sp macro="" textlink="">
      <xdr:nvSpPr>
        <xdr:cNvPr id="2416" name="Text Box 156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SpPr txBox="1">
          <a:spLocks noChangeArrowheads="1"/>
        </xdr:cNvSpPr>
      </xdr:nvSpPr>
      <xdr:spPr bwMode="auto">
        <a:xfrm>
          <a:off x="10210800" y="192500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109</xdr:row>
      <xdr:rowOff>0</xdr:rowOff>
    </xdr:from>
    <xdr:to>
      <xdr:col>18</xdr:col>
      <xdr:colOff>247650</xdr:colOff>
      <xdr:row>110</xdr:row>
      <xdr:rowOff>66675</xdr:rowOff>
    </xdr:to>
    <xdr:sp macro="" textlink="">
      <xdr:nvSpPr>
        <xdr:cNvPr id="2417" name="Text Box 157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SpPr txBox="1">
          <a:spLocks noChangeArrowheads="1"/>
        </xdr:cNvSpPr>
      </xdr:nvSpPr>
      <xdr:spPr bwMode="auto">
        <a:xfrm>
          <a:off x="10248900" y="1937385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109</xdr:row>
      <xdr:rowOff>0</xdr:rowOff>
    </xdr:from>
    <xdr:to>
      <xdr:col>18</xdr:col>
      <xdr:colOff>209550</xdr:colOff>
      <xdr:row>110</xdr:row>
      <xdr:rowOff>76200</xdr:rowOff>
    </xdr:to>
    <xdr:sp macro="" textlink="">
      <xdr:nvSpPr>
        <xdr:cNvPr id="2418" name="Text Box 158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SpPr txBox="1">
          <a:spLocks noChangeArrowheads="1"/>
        </xdr:cNvSpPr>
      </xdr:nvSpPr>
      <xdr:spPr bwMode="auto">
        <a:xfrm>
          <a:off x="10210800" y="1937385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109</xdr:row>
      <xdr:rowOff>133350</xdr:rowOff>
    </xdr:from>
    <xdr:to>
      <xdr:col>18</xdr:col>
      <xdr:colOff>247650</xdr:colOff>
      <xdr:row>111</xdr:row>
      <xdr:rowOff>19050</xdr:rowOff>
    </xdr:to>
    <xdr:sp macro="" textlink="">
      <xdr:nvSpPr>
        <xdr:cNvPr id="2419" name="Text Box 159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072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109</xdr:row>
      <xdr:rowOff>57150</xdr:rowOff>
    </xdr:from>
    <xdr:to>
      <xdr:col>18</xdr:col>
      <xdr:colOff>209550</xdr:colOff>
      <xdr:row>110</xdr:row>
      <xdr:rowOff>114300</xdr:rowOff>
    </xdr:to>
    <xdr:sp macro="" textlink="">
      <xdr:nvSpPr>
        <xdr:cNvPr id="2420" name="Text Box 16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SpPr txBox="1">
          <a:spLocks noChangeArrowheads="1"/>
        </xdr:cNvSpPr>
      </xdr:nvSpPr>
      <xdr:spPr bwMode="auto">
        <a:xfrm>
          <a:off x="10210800" y="1943100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76200</xdr:rowOff>
    </xdr:to>
    <xdr:sp macro="" textlink="">
      <xdr:nvSpPr>
        <xdr:cNvPr id="2421" name="Text Box 161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422" name="Text Box 162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66675</xdr:rowOff>
    </xdr:to>
    <xdr:sp macro="" textlink="">
      <xdr:nvSpPr>
        <xdr:cNvPr id="2423" name="Text Box 163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424" name="Text Box 164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66675</xdr:rowOff>
    </xdr:to>
    <xdr:sp macro="" textlink="">
      <xdr:nvSpPr>
        <xdr:cNvPr id="2425" name="Text Box 165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426" name="Text Box 166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0</xdr:rowOff>
    </xdr:from>
    <xdr:to>
      <xdr:col>18</xdr:col>
      <xdr:colOff>247650</xdr:colOff>
      <xdr:row>111</xdr:row>
      <xdr:rowOff>66675</xdr:rowOff>
    </xdr:to>
    <xdr:sp macro="" textlink="">
      <xdr:nvSpPr>
        <xdr:cNvPr id="2427" name="Text Box 167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SpPr txBox="1">
          <a:spLocks noChangeArrowheads="1"/>
        </xdr:cNvSpPr>
      </xdr:nvSpPr>
      <xdr:spPr bwMode="auto">
        <a:xfrm>
          <a:off x="10248900" y="1955482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0</xdr:rowOff>
    </xdr:from>
    <xdr:to>
      <xdr:col>18</xdr:col>
      <xdr:colOff>209550</xdr:colOff>
      <xdr:row>111</xdr:row>
      <xdr:rowOff>76200</xdr:rowOff>
    </xdr:to>
    <xdr:sp macro="" textlink="">
      <xdr:nvSpPr>
        <xdr:cNvPr id="2428" name="Text Box 168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SpPr txBox="1">
          <a:spLocks noChangeArrowheads="1"/>
        </xdr:cNvSpPr>
      </xdr:nvSpPr>
      <xdr:spPr bwMode="auto">
        <a:xfrm>
          <a:off x="10210800" y="1955482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110</xdr:row>
      <xdr:rowOff>133350</xdr:rowOff>
    </xdr:from>
    <xdr:to>
      <xdr:col>18</xdr:col>
      <xdr:colOff>247650</xdr:colOff>
      <xdr:row>112</xdr:row>
      <xdr:rowOff>19050</xdr:rowOff>
    </xdr:to>
    <xdr:sp macro="" textlink="">
      <xdr:nvSpPr>
        <xdr:cNvPr id="2429" name="Text Box 169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SpPr txBox="1">
          <a:spLocks noChangeArrowheads="1"/>
        </xdr:cNvSpPr>
      </xdr:nvSpPr>
      <xdr:spPr bwMode="auto">
        <a:xfrm>
          <a:off x="10248900" y="196881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110</xdr:row>
      <xdr:rowOff>66675</xdr:rowOff>
    </xdr:from>
    <xdr:to>
      <xdr:col>18</xdr:col>
      <xdr:colOff>209550</xdr:colOff>
      <xdr:row>111</xdr:row>
      <xdr:rowOff>142875</xdr:rowOff>
    </xdr:to>
    <xdr:sp macro="" textlink="">
      <xdr:nvSpPr>
        <xdr:cNvPr id="2430" name="Text Box 17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SpPr txBox="1">
          <a:spLocks noChangeArrowheads="1"/>
        </xdr:cNvSpPr>
      </xdr:nvSpPr>
      <xdr:spPr bwMode="auto">
        <a:xfrm>
          <a:off x="10210800" y="19621500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111</xdr:row>
      <xdr:rowOff>114300</xdr:rowOff>
    </xdr:from>
    <xdr:to>
      <xdr:col>18</xdr:col>
      <xdr:colOff>247650</xdr:colOff>
      <xdr:row>113</xdr:row>
      <xdr:rowOff>0</xdr:rowOff>
    </xdr:to>
    <xdr:sp macro="" textlink="">
      <xdr:nvSpPr>
        <xdr:cNvPr id="2431" name="Text Box 171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SpPr txBox="1">
          <a:spLocks noChangeArrowheads="1"/>
        </xdr:cNvSpPr>
      </xdr:nvSpPr>
      <xdr:spPr bwMode="auto">
        <a:xfrm>
          <a:off x="10248900" y="19850100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111</xdr:row>
      <xdr:rowOff>57150</xdr:rowOff>
    </xdr:from>
    <xdr:to>
      <xdr:col>18</xdr:col>
      <xdr:colOff>209550</xdr:colOff>
      <xdr:row>112</xdr:row>
      <xdr:rowOff>114300</xdr:rowOff>
    </xdr:to>
    <xdr:sp macro="" textlink="">
      <xdr:nvSpPr>
        <xdr:cNvPr id="2432" name="Text Box 172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SpPr txBox="1">
          <a:spLocks noChangeArrowheads="1"/>
        </xdr:cNvSpPr>
      </xdr:nvSpPr>
      <xdr:spPr bwMode="auto">
        <a:xfrm>
          <a:off x="10210800" y="1979295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76200</xdr:rowOff>
    </xdr:to>
    <xdr:sp macro="" textlink="">
      <xdr:nvSpPr>
        <xdr:cNvPr id="2433" name="Text Box 173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76200</xdr:rowOff>
    </xdr:to>
    <xdr:sp macro="" textlink="">
      <xdr:nvSpPr>
        <xdr:cNvPr id="2434" name="Text Box 174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35" name="Text Box 175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76200</xdr:rowOff>
    </xdr:to>
    <xdr:sp macro="" textlink="">
      <xdr:nvSpPr>
        <xdr:cNvPr id="2436" name="Text Box 176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37" name="Text Box 177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38" name="Text Box 178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39" name="Text Box 179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40" name="Text Box 18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41" name="Text Box 181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42" name="Text Box 182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43" name="Text Box 183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44" name="Text Box 184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45" name="Text Box 185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46" name="Text Box 186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47" name="Text Box 187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48" name="Text Box 188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49" name="Text Box 189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50" name="Text Box 19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51" name="Text Box 191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52" name="Text Box 192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53" name="Text Box 193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54" name="Text Box 194">
          <a:extLst>
            <a:ext uri="{FF2B5EF4-FFF2-40B4-BE49-F238E27FC236}">
              <a16:creationId xmlns:a16="http://schemas.microsoft.com/office/drawing/2014/main" id="{00000000-0008-0000-0400-000096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55" name="Text Box 195">
          <a:extLst>
            <a:ext uri="{FF2B5EF4-FFF2-40B4-BE49-F238E27FC236}">
              <a16:creationId xmlns:a16="http://schemas.microsoft.com/office/drawing/2014/main" id="{00000000-0008-0000-0400-000097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56" name="Text Box 196">
          <a:extLst>
            <a:ext uri="{FF2B5EF4-FFF2-40B4-BE49-F238E27FC236}">
              <a16:creationId xmlns:a16="http://schemas.microsoft.com/office/drawing/2014/main" id="{00000000-0008-0000-0400-000098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57" name="Text Box 197">
          <a:extLst>
            <a:ext uri="{FF2B5EF4-FFF2-40B4-BE49-F238E27FC236}">
              <a16:creationId xmlns:a16="http://schemas.microsoft.com/office/drawing/2014/main" id="{00000000-0008-0000-0400-000099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58" name="Text Box 198">
          <a:extLst>
            <a:ext uri="{FF2B5EF4-FFF2-40B4-BE49-F238E27FC236}">
              <a16:creationId xmlns:a16="http://schemas.microsoft.com/office/drawing/2014/main" id="{00000000-0008-0000-0400-00009A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59" name="Text Box 199">
          <a:extLst>
            <a:ext uri="{FF2B5EF4-FFF2-40B4-BE49-F238E27FC236}">
              <a16:creationId xmlns:a16="http://schemas.microsoft.com/office/drawing/2014/main" id="{00000000-0008-0000-0400-00009B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60" name="Text Box 200">
          <a:extLst>
            <a:ext uri="{FF2B5EF4-FFF2-40B4-BE49-F238E27FC236}">
              <a16:creationId xmlns:a16="http://schemas.microsoft.com/office/drawing/2014/main" id="{00000000-0008-0000-0400-00009C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61" name="Text Box 201">
          <a:extLst>
            <a:ext uri="{FF2B5EF4-FFF2-40B4-BE49-F238E27FC236}">
              <a16:creationId xmlns:a16="http://schemas.microsoft.com/office/drawing/2014/main" id="{00000000-0008-0000-0400-00009D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62" name="Text Box 202">
          <a:extLst>
            <a:ext uri="{FF2B5EF4-FFF2-40B4-BE49-F238E27FC236}">
              <a16:creationId xmlns:a16="http://schemas.microsoft.com/office/drawing/2014/main" id="{00000000-0008-0000-0400-00009E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63" name="Text Box 203">
          <a:extLst>
            <a:ext uri="{FF2B5EF4-FFF2-40B4-BE49-F238E27FC236}">
              <a16:creationId xmlns:a16="http://schemas.microsoft.com/office/drawing/2014/main" id="{00000000-0008-0000-0400-00009F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64" name="Text Box 204">
          <a:extLst>
            <a:ext uri="{FF2B5EF4-FFF2-40B4-BE49-F238E27FC236}">
              <a16:creationId xmlns:a16="http://schemas.microsoft.com/office/drawing/2014/main" id="{00000000-0008-0000-0400-0000A0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65" name="Text Box 205">
          <a:extLst>
            <a:ext uri="{FF2B5EF4-FFF2-40B4-BE49-F238E27FC236}">
              <a16:creationId xmlns:a16="http://schemas.microsoft.com/office/drawing/2014/main" id="{00000000-0008-0000-0400-0000A1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66" name="Text Box 206">
          <a:extLst>
            <a:ext uri="{FF2B5EF4-FFF2-40B4-BE49-F238E27FC236}">
              <a16:creationId xmlns:a16="http://schemas.microsoft.com/office/drawing/2014/main" id="{00000000-0008-0000-0400-0000A2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67" name="Text Box 207">
          <a:extLst>
            <a:ext uri="{FF2B5EF4-FFF2-40B4-BE49-F238E27FC236}">
              <a16:creationId xmlns:a16="http://schemas.microsoft.com/office/drawing/2014/main" id="{00000000-0008-0000-0400-0000A3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68" name="Text Box 208">
          <a:extLst>
            <a:ext uri="{FF2B5EF4-FFF2-40B4-BE49-F238E27FC236}">
              <a16:creationId xmlns:a16="http://schemas.microsoft.com/office/drawing/2014/main" id="{00000000-0008-0000-0400-0000A4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69" name="Text Box 209">
          <a:extLst>
            <a:ext uri="{FF2B5EF4-FFF2-40B4-BE49-F238E27FC236}">
              <a16:creationId xmlns:a16="http://schemas.microsoft.com/office/drawing/2014/main" id="{00000000-0008-0000-0400-0000A5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70" name="Text Box 210">
          <a:extLst>
            <a:ext uri="{FF2B5EF4-FFF2-40B4-BE49-F238E27FC236}">
              <a16:creationId xmlns:a16="http://schemas.microsoft.com/office/drawing/2014/main" id="{00000000-0008-0000-0400-0000A6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200025</xdr:colOff>
      <xdr:row>112</xdr:row>
      <xdr:rowOff>0</xdr:rowOff>
    </xdr:from>
    <xdr:to>
      <xdr:col>18</xdr:col>
      <xdr:colOff>247650</xdr:colOff>
      <xdr:row>113</xdr:row>
      <xdr:rowOff>66675</xdr:rowOff>
    </xdr:to>
    <xdr:sp macro="" textlink="">
      <xdr:nvSpPr>
        <xdr:cNvPr id="2471" name="Text Box 211">
          <a:extLst>
            <a:ext uri="{FF2B5EF4-FFF2-40B4-BE49-F238E27FC236}">
              <a16:creationId xmlns:a16="http://schemas.microsoft.com/office/drawing/2014/main" id="{00000000-0008-0000-0400-0000A7090000}"/>
            </a:ext>
          </a:extLst>
        </xdr:cNvPr>
        <xdr:cNvSpPr txBox="1">
          <a:spLocks noChangeArrowheads="1"/>
        </xdr:cNvSpPr>
      </xdr:nvSpPr>
      <xdr:spPr bwMode="auto">
        <a:xfrm>
          <a:off x="102489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112</xdr:row>
      <xdr:rowOff>0</xdr:rowOff>
    </xdr:from>
    <xdr:to>
      <xdr:col>18</xdr:col>
      <xdr:colOff>209550</xdr:colOff>
      <xdr:row>113</xdr:row>
      <xdr:rowOff>66675</xdr:rowOff>
    </xdr:to>
    <xdr:sp macro="" textlink="">
      <xdr:nvSpPr>
        <xdr:cNvPr id="2472" name="Text Box 212">
          <a:extLst>
            <a:ext uri="{FF2B5EF4-FFF2-40B4-BE49-F238E27FC236}">
              <a16:creationId xmlns:a16="http://schemas.microsoft.com/office/drawing/2014/main" id="{00000000-0008-0000-0400-0000A8090000}"/>
            </a:ext>
          </a:extLst>
        </xdr:cNvPr>
        <xdr:cNvSpPr txBox="1">
          <a:spLocks noChangeArrowheads="1"/>
        </xdr:cNvSpPr>
      </xdr:nvSpPr>
      <xdr:spPr bwMode="auto">
        <a:xfrm>
          <a:off x="10210800" y="19916775"/>
          <a:ext cx="476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476250</xdr:colOff>
      <xdr:row>3</xdr:row>
      <xdr:rowOff>9525</xdr:rowOff>
    </xdr:from>
    <xdr:to>
      <xdr:col>20</xdr:col>
      <xdr:colOff>762000</xdr:colOff>
      <xdr:row>4</xdr:row>
      <xdr:rowOff>9525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500-0000010C0000}"/>
            </a:ext>
          </a:extLst>
        </xdr:cNvPr>
        <xdr:cNvSpPr>
          <a:spLocks noChangeArrowheads="1"/>
        </xdr:cNvSpPr>
      </xdr:nvSpPr>
      <xdr:spPr bwMode="auto">
        <a:xfrm>
          <a:off x="13211175" y="847725"/>
          <a:ext cx="2857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4</xdr:row>
      <xdr:rowOff>28575</xdr:rowOff>
    </xdr:from>
    <xdr:to>
      <xdr:col>20</xdr:col>
      <xdr:colOff>723900</xdr:colOff>
      <xdr:row>5</xdr:row>
      <xdr:rowOff>28575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500-0000020C0000}"/>
            </a:ext>
          </a:extLst>
        </xdr:cNvPr>
        <xdr:cNvSpPr>
          <a:spLocks noChangeArrowheads="1"/>
        </xdr:cNvSpPr>
      </xdr:nvSpPr>
      <xdr:spPr bwMode="auto">
        <a:xfrm>
          <a:off x="13173075" y="1133475"/>
          <a:ext cx="2857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5</xdr:row>
      <xdr:rowOff>9525</xdr:rowOff>
    </xdr:from>
    <xdr:to>
      <xdr:col>20</xdr:col>
      <xdr:colOff>752475</xdr:colOff>
      <xdr:row>6</xdr:row>
      <xdr:rowOff>9525</xdr:rowOff>
    </xdr:to>
    <xdr:sp macro="" textlink="">
      <xdr:nvSpPr>
        <xdr:cNvPr id="3075" name="Oval 3">
          <a:extLst>
            <a:ext uri="{FF2B5EF4-FFF2-40B4-BE49-F238E27FC236}">
              <a16:creationId xmlns:a16="http://schemas.microsoft.com/office/drawing/2014/main" id="{00000000-0008-0000-0500-0000030C0000}"/>
            </a:ext>
          </a:extLst>
        </xdr:cNvPr>
        <xdr:cNvSpPr>
          <a:spLocks noChangeArrowheads="1"/>
        </xdr:cNvSpPr>
      </xdr:nvSpPr>
      <xdr:spPr bwMode="auto">
        <a:xfrm>
          <a:off x="13192125" y="1381125"/>
          <a:ext cx="295275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AU491"/>
  <sheetViews>
    <sheetView zoomScale="90" zoomScaleNormal="90" workbookViewId="0">
      <selection activeCell="E19" sqref="E19"/>
    </sheetView>
  </sheetViews>
  <sheetFormatPr defaultColWidth="10.69140625" defaultRowHeight="14" x14ac:dyDescent="0.2"/>
  <cols>
    <col min="1" max="1" width="5.69140625" style="232" customWidth="1"/>
    <col min="2" max="2" width="4.69140625" style="262" customWidth="1"/>
    <col min="3" max="3" width="6.69140625" style="232" customWidth="1"/>
    <col min="4" max="4" width="14.07421875" style="232" bestFit="1" customWidth="1"/>
    <col min="5" max="5" width="3.69140625" style="232" customWidth="1"/>
    <col min="6" max="6" width="1.69140625" style="232" customWidth="1"/>
    <col min="7" max="7" width="6.69140625" style="256" customWidth="1"/>
    <col min="8" max="8" width="2.69140625" style="232" customWidth="1"/>
    <col min="9" max="9" width="5.69140625" style="363" customWidth="1"/>
    <col min="10" max="10" width="2.69140625" style="232" customWidth="1"/>
    <col min="11" max="11" width="10.69140625" style="232" customWidth="1"/>
    <col min="12" max="12" width="1.69140625" style="232" customWidth="1"/>
    <col min="13" max="13" width="6.84375" style="232" customWidth="1"/>
    <col min="14" max="14" width="3.69140625" style="232" customWidth="1"/>
    <col min="15" max="15" width="2.69140625" style="232" customWidth="1"/>
    <col min="16" max="16" width="5.69140625" style="232" customWidth="1"/>
    <col min="17" max="17" width="6.69140625" style="232" customWidth="1"/>
    <col min="18" max="18" width="7.84375" style="232" customWidth="1"/>
    <col min="19" max="21" width="4.69140625" style="232" customWidth="1"/>
    <col min="22" max="22" width="8.3046875" style="232" customWidth="1"/>
    <col min="23" max="23" width="8.4609375" style="232" customWidth="1"/>
    <col min="24" max="27" width="10.69140625" style="232"/>
    <col min="28" max="28" width="3.53515625" style="232" customWidth="1"/>
    <col min="29" max="29" width="2.84375" style="232" customWidth="1"/>
    <col min="30" max="30" width="10.69140625" style="232"/>
    <col min="31" max="31" width="3" style="232" customWidth="1"/>
    <col min="32" max="32" width="2" style="232" customWidth="1"/>
    <col min="33" max="33" width="5" style="232" customWidth="1"/>
    <col min="34" max="34" width="1.84375" style="232" customWidth="1"/>
    <col min="35" max="35" width="5.69140625" style="232" customWidth="1"/>
    <col min="36" max="36" width="2.84375" style="232" customWidth="1"/>
    <col min="37" max="37" width="10.69140625" style="232"/>
    <col min="38" max="38" width="1.53515625" style="232" customWidth="1"/>
    <col min="39" max="39" width="7.3046875" style="232" customWidth="1"/>
    <col min="40" max="41" width="2.53515625" style="232" customWidth="1"/>
    <col min="42" max="42" width="1.84375" style="232" customWidth="1"/>
    <col min="43" max="43" width="10.69140625" style="232"/>
    <col min="44" max="44" width="3.69140625" style="232" customWidth="1"/>
    <col min="45" max="46" width="2" style="232" customWidth="1"/>
    <col min="47" max="47" width="4.69140625" style="232" customWidth="1"/>
    <col min="48" max="16384" width="10.69140625" style="232"/>
  </cols>
  <sheetData>
    <row r="1" spans="1:33" s="234" customFormat="1" ht="14.5" thickBot="1" x14ac:dyDescent="0.25">
      <c r="A1" s="232" t="s">
        <v>0</v>
      </c>
      <c r="B1" s="262" t="s">
        <v>3</v>
      </c>
      <c r="C1" s="232" t="s">
        <v>6</v>
      </c>
      <c r="D1" s="262" t="s">
        <v>7</v>
      </c>
      <c r="E1" s="232" t="s">
        <v>27</v>
      </c>
      <c r="F1" s="232"/>
      <c r="G1" s="256"/>
      <c r="H1" s="232"/>
      <c r="I1" s="317" t="s">
        <v>40</v>
      </c>
      <c r="J1" s="232"/>
      <c r="K1" s="262" t="s">
        <v>42</v>
      </c>
      <c r="L1" s="232"/>
      <c r="M1" s="262" t="s">
        <v>44</v>
      </c>
      <c r="N1" s="232" t="s">
        <v>47</v>
      </c>
      <c r="O1" s="232"/>
      <c r="P1" s="232" t="s">
        <v>0</v>
      </c>
      <c r="Q1" s="232" t="s">
        <v>48</v>
      </c>
      <c r="R1" s="232" t="s">
        <v>6</v>
      </c>
      <c r="S1" s="232" t="s">
        <v>50</v>
      </c>
      <c r="T1" s="232" t="s">
        <v>52</v>
      </c>
      <c r="U1" s="232"/>
      <c r="V1" s="232"/>
      <c r="W1" s="232"/>
      <c r="X1" s="232"/>
      <c r="Y1" s="232" t="s">
        <v>53</v>
      </c>
      <c r="Z1" s="232"/>
      <c r="AA1" s="232"/>
      <c r="AB1" s="232"/>
      <c r="AC1" s="232"/>
      <c r="AD1" s="232"/>
      <c r="AE1" s="232"/>
      <c r="AF1" s="232"/>
      <c r="AG1" s="232"/>
    </row>
    <row r="2" spans="1:33" s="234" customFormat="1" x14ac:dyDescent="0.2">
      <c r="A2" s="291"/>
      <c r="B2" s="318"/>
      <c r="C2" s="291"/>
      <c r="D2" s="291"/>
      <c r="E2" s="291" t="s">
        <v>28</v>
      </c>
      <c r="F2" s="291"/>
      <c r="G2" s="319" t="s">
        <v>30</v>
      </c>
      <c r="H2" s="291"/>
      <c r="I2" s="320"/>
      <c r="J2" s="291"/>
      <c r="K2" s="291"/>
      <c r="L2" s="291"/>
      <c r="M2" s="291"/>
      <c r="N2" s="321"/>
      <c r="O2" s="291"/>
      <c r="P2" s="291"/>
      <c r="Q2" s="322"/>
      <c r="R2" s="291"/>
      <c r="S2" s="291"/>
      <c r="T2" s="291"/>
      <c r="U2" s="291"/>
      <c r="V2" s="232"/>
      <c r="W2" s="232"/>
      <c r="X2" s="232"/>
      <c r="Y2" s="232" t="s">
        <v>54</v>
      </c>
      <c r="Z2" s="232"/>
      <c r="AA2" s="232"/>
      <c r="AB2" s="232"/>
      <c r="AC2" s="232"/>
      <c r="AD2" s="232"/>
      <c r="AE2" s="232"/>
      <c r="AF2" s="232"/>
      <c r="AG2" s="232"/>
    </row>
    <row r="3" spans="1:33" s="234" customFormat="1" x14ac:dyDescent="0.2">
      <c r="A3" s="232">
        <v>42</v>
      </c>
      <c r="B3" s="262" t="e">
        <v>#N/A</v>
      </c>
      <c r="C3" s="232">
        <v>3</v>
      </c>
      <c r="D3" s="232"/>
      <c r="E3" s="232"/>
      <c r="F3" s="232" t="s">
        <v>29</v>
      </c>
      <c r="G3" s="256"/>
      <c r="H3" s="232" t="s">
        <v>31</v>
      </c>
      <c r="I3" s="257"/>
      <c r="J3" s="232" t="s">
        <v>41</v>
      </c>
      <c r="K3" s="232" t="e">
        <v>#N/A</v>
      </c>
      <c r="L3" s="232" t="s">
        <v>31</v>
      </c>
      <c r="M3" s="232" t="e">
        <v>#N/A</v>
      </c>
      <c r="N3" s="232" t="e">
        <v>#N/A</v>
      </c>
      <c r="O3" s="232" t="s">
        <v>41</v>
      </c>
      <c r="P3" s="232">
        <v>243</v>
      </c>
      <c r="Q3" s="232" t="e">
        <v>#N/A</v>
      </c>
      <c r="R3" s="232" t="s">
        <v>49</v>
      </c>
      <c r="S3" s="232" t="s">
        <v>51</v>
      </c>
      <c r="T3" s="255"/>
      <c r="U3" s="232"/>
      <c r="V3" s="232"/>
      <c r="W3" s="232"/>
      <c r="X3" s="232"/>
      <c r="Y3" s="232" t="s">
        <v>55</v>
      </c>
      <c r="Z3" s="232"/>
      <c r="AA3" s="232"/>
      <c r="AB3" s="232"/>
      <c r="AC3" s="232"/>
      <c r="AD3" s="232"/>
      <c r="AE3" s="232"/>
      <c r="AF3" s="232"/>
      <c r="AG3" s="232" t="s">
        <v>56</v>
      </c>
    </row>
    <row r="4" spans="1:33" s="234" customFormat="1" x14ac:dyDescent="0.2">
      <c r="A4" s="232">
        <v>533</v>
      </c>
      <c r="B4" s="262" t="s">
        <v>4</v>
      </c>
      <c r="C4" s="232"/>
      <c r="D4" s="232"/>
      <c r="E4" s="232"/>
      <c r="F4" s="232" t="s">
        <v>29</v>
      </c>
      <c r="G4" s="256"/>
      <c r="H4" s="232" t="s">
        <v>31</v>
      </c>
      <c r="I4" s="257"/>
      <c r="J4" s="232" t="s">
        <v>41</v>
      </c>
      <c r="K4" s="232" t="s">
        <v>725</v>
      </c>
      <c r="L4" s="232" t="s">
        <v>31</v>
      </c>
      <c r="M4" s="232" t="s">
        <v>35</v>
      </c>
      <c r="N4" s="232">
        <v>3</v>
      </c>
      <c r="O4" s="232" t="s">
        <v>41</v>
      </c>
      <c r="P4" s="232">
        <v>533</v>
      </c>
      <c r="Q4" s="232" t="s">
        <v>202</v>
      </c>
      <c r="R4" s="232" t="s">
        <v>49</v>
      </c>
      <c r="S4" s="232" t="s">
        <v>51</v>
      </c>
      <c r="T4" s="255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 t="s">
        <v>57</v>
      </c>
    </row>
    <row r="5" spans="1:33" s="234" customFormat="1" x14ac:dyDescent="0.2">
      <c r="A5" s="232">
        <v>420</v>
      </c>
      <c r="B5" s="262" t="s">
        <v>4</v>
      </c>
      <c r="C5" s="232"/>
      <c r="D5" s="232"/>
      <c r="E5" s="232"/>
      <c r="F5" s="232" t="s">
        <v>29</v>
      </c>
      <c r="G5" s="256"/>
      <c r="H5" s="232" t="s">
        <v>31</v>
      </c>
      <c r="I5" s="257"/>
      <c r="J5" s="232" t="s">
        <v>41</v>
      </c>
      <c r="K5" s="232" t="s">
        <v>208</v>
      </c>
      <c r="L5" s="232" t="s">
        <v>31</v>
      </c>
      <c r="M5" s="232" t="s">
        <v>32</v>
      </c>
      <c r="N5" s="232">
        <v>1</v>
      </c>
      <c r="O5" s="232" t="s">
        <v>41</v>
      </c>
      <c r="P5" s="232"/>
      <c r="Q5" s="232" t="s">
        <v>210</v>
      </c>
      <c r="R5" s="232" t="s">
        <v>49</v>
      </c>
      <c r="S5" s="232" t="s">
        <v>51</v>
      </c>
      <c r="T5" s="255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 t="s">
        <v>58</v>
      </c>
    </row>
    <row r="6" spans="1:33" s="234" customFormat="1" x14ac:dyDescent="0.2">
      <c r="A6" s="232">
        <v>50</v>
      </c>
      <c r="B6" s="262" t="e">
        <v>#N/A</v>
      </c>
      <c r="C6" s="232"/>
      <c r="D6" s="232"/>
      <c r="E6" s="232"/>
      <c r="F6" s="232" t="s">
        <v>29</v>
      </c>
      <c r="G6" s="256"/>
      <c r="H6" s="232" t="s">
        <v>31</v>
      </c>
      <c r="I6" s="257"/>
      <c r="J6" s="232" t="s">
        <v>41</v>
      </c>
      <c r="K6" s="232" t="e">
        <v>#N/A</v>
      </c>
      <c r="L6" s="232" t="s">
        <v>31</v>
      </c>
      <c r="M6" s="232" t="e">
        <v>#N/A</v>
      </c>
      <c r="N6" s="232" t="e">
        <v>#N/A</v>
      </c>
      <c r="O6" s="232" t="s">
        <v>41</v>
      </c>
      <c r="P6" s="232"/>
      <c r="Q6" s="232" t="e">
        <v>#N/A</v>
      </c>
      <c r="R6" s="232" t="s">
        <v>49</v>
      </c>
      <c r="S6" s="232" t="s">
        <v>51</v>
      </c>
      <c r="T6" s="255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 t="s">
        <v>58</v>
      </c>
    </row>
    <row r="7" spans="1:33" s="234" customFormat="1" x14ac:dyDescent="0.2">
      <c r="A7" s="232">
        <v>51</v>
      </c>
      <c r="B7" s="262" t="e">
        <v>#N/A</v>
      </c>
      <c r="C7" s="232"/>
      <c r="D7" s="232"/>
      <c r="E7" s="232"/>
      <c r="F7" s="232" t="s">
        <v>29</v>
      </c>
      <c r="G7" s="256"/>
      <c r="H7" s="232" t="s">
        <v>31</v>
      </c>
      <c r="I7" s="257"/>
      <c r="J7" s="232" t="s">
        <v>41</v>
      </c>
      <c r="K7" s="232" t="e">
        <v>#N/A</v>
      </c>
      <c r="L7" s="232" t="s">
        <v>31</v>
      </c>
      <c r="M7" s="232" t="e">
        <v>#N/A</v>
      </c>
      <c r="N7" s="232" t="e">
        <v>#N/A</v>
      </c>
      <c r="O7" s="232" t="s">
        <v>41</v>
      </c>
      <c r="P7" s="232"/>
      <c r="Q7" s="232" t="e">
        <v>#N/A</v>
      </c>
      <c r="R7" s="232" t="s">
        <v>49</v>
      </c>
      <c r="S7" s="232" t="s">
        <v>51</v>
      </c>
      <c r="T7" s="255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 t="s">
        <v>58</v>
      </c>
    </row>
    <row r="8" spans="1:33" s="234" customFormat="1" x14ac:dyDescent="0.2">
      <c r="A8" s="232">
        <v>52</v>
      </c>
      <c r="B8" s="262" t="e">
        <v>#N/A</v>
      </c>
      <c r="C8" s="232"/>
      <c r="D8" s="232"/>
      <c r="E8" s="232"/>
      <c r="F8" s="232" t="s">
        <v>29</v>
      </c>
      <c r="G8" s="256"/>
      <c r="H8" s="232" t="s">
        <v>31</v>
      </c>
      <c r="I8" s="257"/>
      <c r="J8" s="232" t="s">
        <v>41</v>
      </c>
      <c r="K8" s="232" t="e">
        <v>#N/A</v>
      </c>
      <c r="L8" s="232" t="s">
        <v>31</v>
      </c>
      <c r="M8" s="232" t="e">
        <v>#N/A</v>
      </c>
      <c r="N8" s="232" t="e">
        <v>#N/A</v>
      </c>
      <c r="O8" s="232" t="s">
        <v>41</v>
      </c>
      <c r="P8" s="232"/>
      <c r="Q8" s="232" t="e">
        <v>#N/A</v>
      </c>
      <c r="R8" s="232" t="s">
        <v>49</v>
      </c>
      <c r="S8" s="232" t="s">
        <v>51</v>
      </c>
      <c r="T8" s="255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 t="s">
        <v>59</v>
      </c>
    </row>
    <row r="9" spans="1:33" s="234" customFormat="1" x14ac:dyDescent="0.2">
      <c r="A9" s="232">
        <v>110</v>
      </c>
      <c r="B9" s="262" t="s">
        <v>4</v>
      </c>
      <c r="C9" s="232"/>
      <c r="D9" s="232"/>
      <c r="E9" s="232"/>
      <c r="F9" s="232" t="s">
        <v>29</v>
      </c>
      <c r="G9" s="256"/>
      <c r="H9" s="232" t="s">
        <v>31</v>
      </c>
      <c r="I9" s="257"/>
      <c r="J9" s="232" t="s">
        <v>41</v>
      </c>
      <c r="K9" s="232" t="s">
        <v>334</v>
      </c>
      <c r="L9" s="232" t="s">
        <v>31</v>
      </c>
      <c r="M9" s="232" t="s">
        <v>34</v>
      </c>
      <c r="N9" s="232">
        <v>2</v>
      </c>
      <c r="O9" s="232" t="s">
        <v>41</v>
      </c>
      <c r="P9" s="232"/>
      <c r="Q9" s="232" t="s">
        <v>209</v>
      </c>
      <c r="R9" s="232" t="s">
        <v>49</v>
      </c>
      <c r="S9" s="232" t="s">
        <v>51</v>
      </c>
      <c r="T9" s="255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 t="s">
        <v>60</v>
      </c>
    </row>
    <row r="10" spans="1:33" s="234" customFormat="1" x14ac:dyDescent="0.2">
      <c r="A10" s="232">
        <v>111</v>
      </c>
      <c r="B10" s="262" t="s">
        <v>4</v>
      </c>
      <c r="C10" s="232"/>
      <c r="D10" s="232"/>
      <c r="E10" s="232"/>
      <c r="F10" s="232" t="s">
        <v>29</v>
      </c>
      <c r="G10" s="256"/>
      <c r="H10" s="232" t="s">
        <v>31</v>
      </c>
      <c r="I10" s="257"/>
      <c r="J10" s="232" t="s">
        <v>41</v>
      </c>
      <c r="K10" s="232" t="s">
        <v>726</v>
      </c>
      <c r="L10" s="232" t="s">
        <v>31</v>
      </c>
      <c r="M10" s="232" t="s">
        <v>34</v>
      </c>
      <c r="N10" s="232">
        <v>3</v>
      </c>
      <c r="O10" s="232" t="s">
        <v>41</v>
      </c>
      <c r="P10" s="232"/>
      <c r="Q10" s="232" t="s">
        <v>727</v>
      </c>
      <c r="R10" s="232" t="s">
        <v>49</v>
      </c>
      <c r="S10" s="232" t="s">
        <v>51</v>
      </c>
      <c r="T10" s="255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</row>
    <row r="11" spans="1:33" s="234" customFormat="1" x14ac:dyDescent="0.2">
      <c r="A11" s="232">
        <v>112</v>
      </c>
      <c r="B11" s="262" t="s">
        <v>4</v>
      </c>
      <c r="C11" s="232"/>
      <c r="D11" s="232"/>
      <c r="E11" s="232"/>
      <c r="F11" s="232" t="s">
        <v>29</v>
      </c>
      <c r="G11" s="256"/>
      <c r="H11" s="232" t="s">
        <v>31</v>
      </c>
      <c r="I11" s="257"/>
      <c r="J11" s="232" t="s">
        <v>41</v>
      </c>
      <c r="K11" s="232" t="s">
        <v>728</v>
      </c>
      <c r="L11" s="232" t="s">
        <v>31</v>
      </c>
      <c r="M11" s="232" t="s">
        <v>34</v>
      </c>
      <c r="N11" s="232">
        <v>3</v>
      </c>
      <c r="O11" s="232" t="s">
        <v>41</v>
      </c>
      <c r="P11" s="232"/>
      <c r="Q11" s="232" t="s">
        <v>201</v>
      </c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</row>
    <row r="12" spans="1:33" s="234" customFormat="1" x14ac:dyDescent="0.2">
      <c r="A12" s="232">
        <v>113</v>
      </c>
      <c r="B12" s="262" t="s">
        <v>4</v>
      </c>
      <c r="C12" s="232"/>
      <c r="D12" s="232"/>
      <c r="E12" s="232"/>
      <c r="F12" s="232" t="s">
        <v>29</v>
      </c>
      <c r="G12" s="256"/>
      <c r="H12" s="232" t="s">
        <v>31</v>
      </c>
      <c r="I12" s="257"/>
      <c r="J12" s="232" t="s">
        <v>41</v>
      </c>
      <c r="K12" s="232" t="s">
        <v>729</v>
      </c>
      <c r="L12" s="232" t="s">
        <v>31</v>
      </c>
      <c r="M12" s="232" t="s">
        <v>34</v>
      </c>
      <c r="N12" s="232">
        <v>3</v>
      </c>
      <c r="O12" s="232" t="s">
        <v>41</v>
      </c>
      <c r="P12" s="232"/>
      <c r="Q12" s="232" t="s">
        <v>730</v>
      </c>
      <c r="R12" s="232"/>
      <c r="S12" s="232"/>
      <c r="T12" s="232"/>
      <c r="U12" s="232"/>
      <c r="V12" s="232"/>
      <c r="W12" s="232" t="s">
        <v>192</v>
      </c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</row>
    <row r="13" spans="1:33" s="234" customFormat="1" ht="14.5" thickBot="1" x14ac:dyDescent="0.25">
      <c r="A13" s="232" t="s">
        <v>1</v>
      </c>
      <c r="B13" s="262"/>
      <c r="C13" s="232"/>
      <c r="D13" s="232"/>
      <c r="E13" s="232"/>
      <c r="F13" s="232"/>
      <c r="G13" s="256"/>
      <c r="H13" s="232"/>
      <c r="I13" s="257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</row>
    <row r="14" spans="1:33" s="234" customFormat="1" ht="14.5" thickTop="1" x14ac:dyDescent="0.2">
      <c r="A14" s="292"/>
      <c r="B14" s="323"/>
      <c r="C14" s="292"/>
      <c r="D14" s="292"/>
      <c r="E14" s="292"/>
      <c r="F14" s="292"/>
      <c r="G14" s="324"/>
      <c r="H14" s="292"/>
      <c r="I14" s="325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</row>
    <row r="15" spans="1:33" s="234" customFormat="1" x14ac:dyDescent="0.2">
      <c r="A15" s="232" t="s">
        <v>0</v>
      </c>
      <c r="B15" s="262" t="s">
        <v>3</v>
      </c>
      <c r="C15" s="232" t="s">
        <v>6</v>
      </c>
      <c r="D15" s="262" t="s">
        <v>7</v>
      </c>
      <c r="E15" s="232" t="s">
        <v>27</v>
      </c>
      <c r="F15" s="232"/>
      <c r="G15" s="256"/>
      <c r="H15" s="232"/>
      <c r="I15" s="317" t="s">
        <v>40</v>
      </c>
      <c r="J15" s="232"/>
      <c r="K15" s="262" t="s">
        <v>42</v>
      </c>
      <c r="L15" s="232"/>
      <c r="M15" s="262" t="s">
        <v>44</v>
      </c>
      <c r="N15" s="232" t="s">
        <v>47</v>
      </c>
      <c r="O15" s="232"/>
      <c r="P15" s="232"/>
      <c r="Q15" s="232" t="s">
        <v>48</v>
      </c>
      <c r="R15" s="232"/>
      <c r="S15" s="232" t="s">
        <v>50</v>
      </c>
      <c r="T15" s="232" t="s">
        <v>52</v>
      </c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</row>
    <row r="16" spans="1:33" s="234" customFormat="1" x14ac:dyDescent="0.2">
      <c r="A16" s="232" t="s">
        <v>1</v>
      </c>
      <c r="B16" s="262"/>
      <c r="C16" s="232"/>
      <c r="D16" s="232"/>
      <c r="E16" s="232"/>
      <c r="F16" s="232"/>
      <c r="G16" s="256"/>
      <c r="H16" s="232"/>
      <c r="I16" s="257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</row>
    <row r="17" spans="1:24" s="234" customFormat="1" x14ac:dyDescent="0.2">
      <c r="A17" s="232" t="s">
        <v>2</v>
      </c>
      <c r="B17" s="262" t="s">
        <v>4</v>
      </c>
      <c r="C17" s="232">
        <v>1</v>
      </c>
      <c r="D17" s="232" t="s">
        <v>8</v>
      </c>
      <c r="E17" s="232"/>
      <c r="F17" s="232" t="s">
        <v>29</v>
      </c>
      <c r="G17" s="256">
        <v>16.04</v>
      </c>
      <c r="H17" s="232" t="s">
        <v>31</v>
      </c>
      <c r="I17" s="257">
        <v>-1.8</v>
      </c>
      <c r="J17" s="232" t="s">
        <v>41</v>
      </c>
      <c r="K17" s="232" t="s">
        <v>43</v>
      </c>
      <c r="L17" s="232" t="s">
        <v>31</v>
      </c>
      <c r="M17" s="232" t="s">
        <v>37</v>
      </c>
      <c r="N17" s="232">
        <v>3</v>
      </c>
      <c r="O17" s="232" t="s">
        <v>41</v>
      </c>
      <c r="P17" s="232"/>
      <c r="Q17" s="232"/>
      <c r="R17" s="232"/>
      <c r="S17" s="232"/>
      <c r="T17" s="232"/>
      <c r="U17" s="232"/>
      <c r="V17" s="232"/>
      <c r="W17" s="232"/>
    </row>
    <row r="18" spans="1:24" s="234" customFormat="1" x14ac:dyDescent="0.2">
      <c r="A18" s="232"/>
      <c r="B18" s="262" t="s">
        <v>5</v>
      </c>
      <c r="C18" s="232">
        <v>21</v>
      </c>
      <c r="D18" s="232" t="s">
        <v>9</v>
      </c>
      <c r="E18" s="232"/>
      <c r="F18" s="232"/>
      <c r="G18" s="256">
        <v>62.33</v>
      </c>
      <c r="H18" s="232" t="s">
        <v>190</v>
      </c>
      <c r="I18" s="257"/>
      <c r="J18" s="232"/>
      <c r="K18" s="293" t="s">
        <v>191</v>
      </c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4" s="234" customFormat="1" ht="14.5" thickBot="1" x14ac:dyDescent="0.25">
      <c r="A19" s="232"/>
      <c r="B19" s="262"/>
      <c r="C19" s="232"/>
      <c r="D19" s="232"/>
      <c r="E19" s="232"/>
      <c r="F19" s="232"/>
      <c r="G19" s="256"/>
      <c r="H19" s="232"/>
      <c r="I19" s="257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 t="s">
        <v>206</v>
      </c>
      <c r="W19" s="232" t="s">
        <v>204</v>
      </c>
    </row>
    <row r="20" spans="1:24" s="234" customFormat="1" x14ac:dyDescent="0.2">
      <c r="A20" s="326"/>
      <c r="B20" s="327" t="s">
        <v>4</v>
      </c>
      <c r="C20" s="328">
        <v>1</v>
      </c>
      <c r="D20" s="294" t="s">
        <v>12</v>
      </c>
      <c r="E20" s="294"/>
      <c r="F20" s="294" t="s">
        <v>29</v>
      </c>
      <c r="G20" s="329"/>
      <c r="H20" s="294" t="s">
        <v>31</v>
      </c>
      <c r="I20" s="330"/>
      <c r="J20" s="294" t="s">
        <v>41</v>
      </c>
      <c r="K20" s="294" t="e">
        <f>VLOOKUP(A20,選手名簿!$A$3:$Q$170,11)</f>
        <v>#N/A</v>
      </c>
      <c r="L20" s="331" t="s">
        <v>31</v>
      </c>
      <c r="M20" s="331" t="e">
        <f>VLOOKUP(A20,選手名簿!$A$3:$Q$170,13)</f>
        <v>#N/A</v>
      </c>
      <c r="N20" s="332" t="e">
        <f>VLOOKUP(A20,選手名簿!$A$3:$Q$170,14)</f>
        <v>#N/A</v>
      </c>
      <c r="O20" s="332" t="s">
        <v>41</v>
      </c>
      <c r="P20" s="294"/>
      <c r="Q20" s="332" t="e">
        <f>VLOOKUP(A20,選手名簿!$A$3:$Q$170,17)</f>
        <v>#N/A</v>
      </c>
      <c r="R20" s="294"/>
      <c r="S20" s="294">
        <v>1</v>
      </c>
      <c r="T20" s="328">
        <v>1</v>
      </c>
      <c r="U20" s="232"/>
      <c r="V20" s="256" t="str">
        <f>IF(G20="","",(E20*60+G20))</f>
        <v/>
      </c>
      <c r="W20" s="232" t="e">
        <f>RANK(V20,$V$20:$V$51,1)</f>
        <v>#VALUE!</v>
      </c>
      <c r="X20" s="234">
        <v>1</v>
      </c>
    </row>
    <row r="21" spans="1:24" s="234" customFormat="1" x14ac:dyDescent="0.2">
      <c r="A21" s="333">
        <v>848</v>
      </c>
      <c r="B21" s="334" t="s">
        <v>4</v>
      </c>
      <c r="C21" s="333">
        <v>1</v>
      </c>
      <c r="D21" s="274" t="s">
        <v>12</v>
      </c>
      <c r="E21" s="274"/>
      <c r="F21" s="274" t="s">
        <v>29</v>
      </c>
      <c r="G21" s="278"/>
      <c r="H21" s="274" t="s">
        <v>31</v>
      </c>
      <c r="I21" s="279"/>
      <c r="J21" s="274" t="s">
        <v>41</v>
      </c>
      <c r="K21" s="274" t="str">
        <f>VLOOKUP(A21,選手名簿!$A$3:$Q$170,11)</f>
        <v>松岡　雅昂</v>
      </c>
      <c r="L21" s="280" t="s">
        <v>31</v>
      </c>
      <c r="M21" s="280" t="str">
        <f>VLOOKUP(A21,選手名簿!$A$3:$Q$170,13)</f>
        <v>松東みどり</v>
      </c>
      <c r="N21" s="335">
        <f>VLOOKUP(A21,選手名簿!$A$3:$Q$170,14)</f>
        <v>3</v>
      </c>
      <c r="O21" s="335" t="s">
        <v>41</v>
      </c>
      <c r="P21" s="274"/>
      <c r="Q21" s="335" t="str">
        <f>VLOOKUP(A21,選手名簿!$A$3:$Q$170,17)</f>
        <v>マツオカ　マサアキ</v>
      </c>
      <c r="R21" s="274"/>
      <c r="S21" s="274">
        <v>1</v>
      </c>
      <c r="T21" s="333">
        <v>2</v>
      </c>
      <c r="U21" s="232"/>
      <c r="V21" s="232" t="str">
        <f t="shared" ref="V21:V84" si="0">IF(G21="","",(E21*60+G21))</f>
        <v/>
      </c>
      <c r="W21" s="232" t="e">
        <f t="shared" ref="W21:W51" si="1">RANK(V21,$V$20:$V$51,1)</f>
        <v>#VALUE!</v>
      </c>
      <c r="X21" s="234">
        <v>2</v>
      </c>
    </row>
    <row r="22" spans="1:24" s="234" customFormat="1" x14ac:dyDescent="0.2">
      <c r="A22" s="333">
        <v>85</v>
      </c>
      <c r="B22" s="334" t="s">
        <v>4</v>
      </c>
      <c r="C22" s="333">
        <v>1</v>
      </c>
      <c r="D22" s="274" t="s">
        <v>12</v>
      </c>
      <c r="E22" s="274"/>
      <c r="F22" s="274" t="s">
        <v>29</v>
      </c>
      <c r="G22" s="278"/>
      <c r="H22" s="274" t="s">
        <v>31</v>
      </c>
      <c r="I22" s="279"/>
      <c r="J22" s="274" t="s">
        <v>41</v>
      </c>
      <c r="K22" s="274" t="str">
        <f>VLOOKUP(A22,選手名簿!$A$3:$Q$170,11)</f>
        <v>出口　拡睦</v>
      </c>
      <c r="L22" s="280" t="s">
        <v>31</v>
      </c>
      <c r="M22" s="280" t="str">
        <f>VLOOKUP(A22,選手名簿!$A$3:$Q$170,13)</f>
        <v>板　津</v>
      </c>
      <c r="N22" s="335">
        <f>VLOOKUP(A22,選手名簿!$A$3:$Q$170,14)</f>
        <v>3</v>
      </c>
      <c r="O22" s="335" t="s">
        <v>41</v>
      </c>
      <c r="P22" s="274"/>
      <c r="Q22" s="335" t="str">
        <f>VLOOKUP(A22,選手名簿!$A$3:$Q$170,17)</f>
        <v>デグチ　ヒロム</v>
      </c>
      <c r="R22" s="274"/>
      <c r="S22" s="274">
        <v>1</v>
      </c>
      <c r="T22" s="333">
        <v>3</v>
      </c>
      <c r="U22" s="232"/>
      <c r="V22" s="232" t="str">
        <f t="shared" si="0"/>
        <v/>
      </c>
      <c r="W22" s="232" t="e">
        <f t="shared" si="1"/>
        <v>#VALUE!</v>
      </c>
      <c r="X22" s="234">
        <v>3</v>
      </c>
    </row>
    <row r="23" spans="1:24" s="234" customFormat="1" x14ac:dyDescent="0.2">
      <c r="A23" s="333">
        <v>320</v>
      </c>
      <c r="B23" s="334" t="s">
        <v>4</v>
      </c>
      <c r="C23" s="333">
        <v>1</v>
      </c>
      <c r="D23" s="274" t="s">
        <v>12</v>
      </c>
      <c r="E23" s="274"/>
      <c r="F23" s="274" t="s">
        <v>29</v>
      </c>
      <c r="G23" s="278"/>
      <c r="H23" s="274" t="s">
        <v>31</v>
      </c>
      <c r="I23" s="279"/>
      <c r="J23" s="274" t="s">
        <v>41</v>
      </c>
      <c r="K23" s="274" t="str">
        <f>VLOOKUP(A23,選手名簿!$A$3:$Q$170,11)</f>
        <v>北　　晏和</v>
      </c>
      <c r="L23" s="280" t="s">
        <v>31</v>
      </c>
      <c r="M23" s="280" t="str">
        <f>VLOOKUP(A23,選手名簿!$A$3:$Q$170,13)</f>
        <v>松　陽</v>
      </c>
      <c r="N23" s="335">
        <f>VLOOKUP(A23,選手名簿!$A$3:$Q$170,14)</f>
        <v>3</v>
      </c>
      <c r="O23" s="335" t="s">
        <v>41</v>
      </c>
      <c r="P23" s="274"/>
      <c r="Q23" s="335" t="str">
        <f>VLOOKUP(A23,選手名簿!$A$3:$Q$170,17)</f>
        <v>キタ　ヤスカズ</v>
      </c>
      <c r="R23" s="274"/>
      <c r="S23" s="274">
        <v>1</v>
      </c>
      <c r="T23" s="333">
        <v>4</v>
      </c>
      <c r="U23" s="232"/>
      <c r="V23" s="232" t="str">
        <f t="shared" si="0"/>
        <v/>
      </c>
      <c r="W23" s="232" t="e">
        <f t="shared" si="1"/>
        <v>#VALUE!</v>
      </c>
      <c r="X23" s="234">
        <v>4</v>
      </c>
    </row>
    <row r="24" spans="1:24" s="234" customFormat="1" x14ac:dyDescent="0.2">
      <c r="A24" s="274">
        <v>120</v>
      </c>
      <c r="B24" s="334" t="s">
        <v>4</v>
      </c>
      <c r="C24" s="333">
        <v>1</v>
      </c>
      <c r="D24" s="274" t="s">
        <v>12</v>
      </c>
      <c r="E24" s="274"/>
      <c r="F24" s="274" t="s">
        <v>29</v>
      </c>
      <c r="G24" s="278"/>
      <c r="H24" s="274" t="s">
        <v>31</v>
      </c>
      <c r="I24" s="279"/>
      <c r="J24" s="274" t="s">
        <v>41</v>
      </c>
      <c r="K24" s="274" t="str">
        <f>VLOOKUP(A24,選手名簿!$A$3:$Q$170,11)</f>
        <v>石井　暖也</v>
      </c>
      <c r="L24" s="280" t="s">
        <v>31</v>
      </c>
      <c r="M24" s="280" t="str">
        <f>VLOOKUP(A24,選手名簿!$A$3:$Q$170,13)</f>
        <v>芦　城</v>
      </c>
      <c r="N24" s="335">
        <f>VLOOKUP(A24,選手名簿!$A$3:$Q$170,14)</f>
        <v>3</v>
      </c>
      <c r="O24" s="335" t="s">
        <v>41</v>
      </c>
      <c r="P24" s="274"/>
      <c r="Q24" s="335" t="str">
        <f>VLOOKUP(A24,選手名簿!$A$3:$Q$170,17)</f>
        <v>イシイ　ハルヤ</v>
      </c>
      <c r="R24" s="274"/>
      <c r="S24" s="274">
        <v>1</v>
      </c>
      <c r="T24" s="274">
        <v>5</v>
      </c>
      <c r="U24" s="232"/>
      <c r="V24" s="232" t="str">
        <f t="shared" si="0"/>
        <v/>
      </c>
      <c r="W24" s="232" t="e">
        <f t="shared" si="1"/>
        <v>#VALUE!</v>
      </c>
      <c r="X24" s="234">
        <v>5</v>
      </c>
    </row>
    <row r="25" spans="1:24" s="234" customFormat="1" x14ac:dyDescent="0.2">
      <c r="A25" s="333">
        <v>522</v>
      </c>
      <c r="B25" s="334" t="s">
        <v>4</v>
      </c>
      <c r="C25" s="333">
        <v>1</v>
      </c>
      <c r="D25" s="274" t="s">
        <v>12</v>
      </c>
      <c r="E25" s="274"/>
      <c r="F25" s="274" t="s">
        <v>29</v>
      </c>
      <c r="G25" s="278"/>
      <c r="H25" s="274" t="s">
        <v>31</v>
      </c>
      <c r="I25" s="279"/>
      <c r="J25" s="274" t="s">
        <v>41</v>
      </c>
      <c r="K25" s="274" t="str">
        <f>VLOOKUP(A25,選手名簿!$A$3:$Q$170,11)</f>
        <v>畦地　幸喜</v>
      </c>
      <c r="L25" s="280" t="s">
        <v>31</v>
      </c>
      <c r="M25" s="280" t="str">
        <f>VLOOKUP(A25,選手名簿!$A$3:$Q$170,13)</f>
        <v>南　部</v>
      </c>
      <c r="N25" s="335">
        <f>VLOOKUP(A25,選手名簿!$A$3:$Q$170,14)</f>
        <v>2</v>
      </c>
      <c r="O25" s="335" t="s">
        <v>41</v>
      </c>
      <c r="P25" s="274"/>
      <c r="Q25" s="335" t="str">
        <f>VLOOKUP(A25,選手名簿!$A$3:$Q$170,17)</f>
        <v>アゼチ　コウキ</v>
      </c>
      <c r="R25" s="274"/>
      <c r="S25" s="274">
        <v>1</v>
      </c>
      <c r="T25" s="333">
        <v>6</v>
      </c>
      <c r="U25" s="232"/>
      <c r="V25" s="232" t="str">
        <f t="shared" si="0"/>
        <v/>
      </c>
      <c r="W25" s="232" t="e">
        <f t="shared" si="1"/>
        <v>#VALUE!</v>
      </c>
      <c r="X25" s="234">
        <v>6</v>
      </c>
    </row>
    <row r="26" spans="1:24" s="234" customFormat="1" x14ac:dyDescent="0.2">
      <c r="A26" s="333">
        <v>602</v>
      </c>
      <c r="B26" s="334" t="s">
        <v>4</v>
      </c>
      <c r="C26" s="333">
        <v>1</v>
      </c>
      <c r="D26" s="274" t="s">
        <v>12</v>
      </c>
      <c r="E26" s="274"/>
      <c r="F26" s="274" t="s">
        <v>29</v>
      </c>
      <c r="G26" s="278"/>
      <c r="H26" s="274" t="s">
        <v>31</v>
      </c>
      <c r="I26" s="279"/>
      <c r="J26" s="274" t="s">
        <v>41</v>
      </c>
      <c r="K26" s="274" t="str">
        <f>VLOOKUP(A26,選手名簿!$A$3:$Q$170,11)</f>
        <v>池原　奏太</v>
      </c>
      <c r="L26" s="280" t="s">
        <v>31</v>
      </c>
      <c r="M26" s="280" t="str">
        <f>VLOOKUP(A26,選手名簿!$A$3:$Q$170,13)</f>
        <v>中　海</v>
      </c>
      <c r="N26" s="335">
        <f>VLOOKUP(A26,選手名簿!$A$3:$Q$170,14)</f>
        <v>2</v>
      </c>
      <c r="O26" s="335" t="s">
        <v>41</v>
      </c>
      <c r="P26" s="274"/>
      <c r="Q26" s="335" t="str">
        <f>VLOOKUP(A26,選手名簿!$A$3:$Q$170,17)</f>
        <v>イケハラ　カナタ</v>
      </c>
      <c r="R26" s="274"/>
      <c r="S26" s="274">
        <v>1</v>
      </c>
      <c r="T26" s="333">
        <v>7</v>
      </c>
      <c r="U26" s="232"/>
      <c r="V26" s="232" t="str">
        <f t="shared" si="0"/>
        <v/>
      </c>
      <c r="W26" s="232" t="e">
        <f t="shared" si="1"/>
        <v>#VALUE!</v>
      </c>
      <c r="X26" s="234">
        <v>7</v>
      </c>
    </row>
    <row r="27" spans="1:24" s="234" customFormat="1" ht="14.5" thickBot="1" x14ac:dyDescent="0.25">
      <c r="A27" s="336"/>
      <c r="B27" s="337" t="s">
        <v>4</v>
      </c>
      <c r="C27" s="336">
        <v>1</v>
      </c>
      <c r="D27" s="295" t="s">
        <v>12</v>
      </c>
      <c r="E27" s="295"/>
      <c r="F27" s="295" t="s">
        <v>29</v>
      </c>
      <c r="G27" s="338"/>
      <c r="H27" s="295" t="s">
        <v>31</v>
      </c>
      <c r="I27" s="279"/>
      <c r="J27" s="295" t="s">
        <v>41</v>
      </c>
      <c r="K27" s="295" t="e">
        <f>VLOOKUP(A27,選手名簿!$A$3:$Q$170,11)</f>
        <v>#N/A</v>
      </c>
      <c r="L27" s="340" t="s">
        <v>31</v>
      </c>
      <c r="M27" s="340" t="e">
        <f>VLOOKUP(A27,選手名簿!$A$3:$Q$170,13)</f>
        <v>#N/A</v>
      </c>
      <c r="N27" s="341" t="e">
        <f>VLOOKUP(A27,選手名簿!$A$3:$Q$170,14)</f>
        <v>#N/A</v>
      </c>
      <c r="O27" s="341" t="s">
        <v>41</v>
      </c>
      <c r="P27" s="295"/>
      <c r="Q27" s="341" t="e">
        <f>VLOOKUP(A27,選手名簿!$A$3:$Q$170,17)</f>
        <v>#N/A</v>
      </c>
      <c r="R27" s="295"/>
      <c r="S27" s="295">
        <v>1</v>
      </c>
      <c r="T27" s="336">
        <v>8</v>
      </c>
      <c r="U27" s="232"/>
      <c r="V27" s="232" t="str">
        <f t="shared" si="0"/>
        <v/>
      </c>
      <c r="W27" s="232" t="e">
        <f t="shared" si="1"/>
        <v>#VALUE!</v>
      </c>
      <c r="X27" s="234">
        <v>8</v>
      </c>
    </row>
    <row r="28" spans="1:24" s="234" customFormat="1" ht="14.5" thickBot="1" x14ac:dyDescent="0.25">
      <c r="A28" s="336"/>
      <c r="B28" s="327" t="s">
        <v>4</v>
      </c>
      <c r="C28" s="328">
        <v>1</v>
      </c>
      <c r="D28" s="294" t="s">
        <v>12</v>
      </c>
      <c r="E28" s="294"/>
      <c r="F28" s="294" t="s">
        <v>29</v>
      </c>
      <c r="G28" s="329"/>
      <c r="H28" s="294" t="s">
        <v>31</v>
      </c>
      <c r="I28" s="330"/>
      <c r="J28" s="294" t="s">
        <v>41</v>
      </c>
      <c r="K28" s="294" t="e">
        <f>VLOOKUP(A28,選手名簿!$A$3:$Q$170,11)</f>
        <v>#N/A</v>
      </c>
      <c r="L28" s="331" t="s">
        <v>31</v>
      </c>
      <c r="M28" s="331" t="e">
        <f>VLOOKUP(A28,選手名簿!$A$3:$Q$170,13)</f>
        <v>#N/A</v>
      </c>
      <c r="N28" s="332" t="e">
        <f>VLOOKUP(A28,選手名簿!$A$3:$Q$170,14)</f>
        <v>#N/A</v>
      </c>
      <c r="O28" s="332" t="s">
        <v>41</v>
      </c>
      <c r="P28" s="294"/>
      <c r="Q28" s="332" t="e">
        <f>VLOOKUP(A28,選手名簿!$A$3:$Q$170,17)</f>
        <v>#N/A</v>
      </c>
      <c r="R28" s="294"/>
      <c r="S28" s="294">
        <v>2</v>
      </c>
      <c r="T28" s="328">
        <v>1</v>
      </c>
      <c r="U28" s="232"/>
      <c r="V28" s="232" t="str">
        <f t="shared" si="0"/>
        <v/>
      </c>
      <c r="W28" s="232" t="e">
        <f t="shared" si="1"/>
        <v>#VALUE!</v>
      </c>
      <c r="X28" s="234">
        <v>9</v>
      </c>
    </row>
    <row r="29" spans="1:24" s="234" customFormat="1" x14ac:dyDescent="0.2">
      <c r="A29" s="333">
        <v>605</v>
      </c>
      <c r="B29" s="334" t="s">
        <v>4</v>
      </c>
      <c r="C29" s="333">
        <v>1</v>
      </c>
      <c r="D29" s="274" t="s">
        <v>12</v>
      </c>
      <c r="E29" s="274"/>
      <c r="F29" s="274" t="s">
        <v>29</v>
      </c>
      <c r="G29" s="278"/>
      <c r="H29" s="274" t="s">
        <v>31</v>
      </c>
      <c r="I29" s="279"/>
      <c r="J29" s="274" t="s">
        <v>41</v>
      </c>
      <c r="K29" s="274" t="str">
        <f>VLOOKUP(A29,選手名簿!$A$3:$Q$170,11)</f>
        <v>深田　　連</v>
      </c>
      <c r="L29" s="280" t="s">
        <v>31</v>
      </c>
      <c r="M29" s="280" t="str">
        <f>VLOOKUP(A29,選手名簿!$A$3:$Q$170,13)</f>
        <v>中　海</v>
      </c>
      <c r="N29" s="335">
        <f>VLOOKUP(A29,選手名簿!$A$3:$Q$170,14)</f>
        <v>1</v>
      </c>
      <c r="O29" s="335" t="s">
        <v>41</v>
      </c>
      <c r="P29" s="274"/>
      <c r="Q29" s="335" t="str">
        <f>VLOOKUP(A29,選手名簿!$A$3:$Q$170,17)</f>
        <v>フカタ　レン</v>
      </c>
      <c r="R29" s="274"/>
      <c r="S29" s="274">
        <v>2</v>
      </c>
      <c r="T29" s="333">
        <v>2</v>
      </c>
      <c r="U29" s="232"/>
      <c r="V29" s="232" t="str">
        <f t="shared" si="0"/>
        <v/>
      </c>
      <c r="W29" s="232" t="e">
        <f t="shared" si="1"/>
        <v>#VALUE!</v>
      </c>
      <c r="X29" s="234">
        <v>10</v>
      </c>
    </row>
    <row r="30" spans="1:24" s="234" customFormat="1" x14ac:dyDescent="0.2">
      <c r="A30" s="333">
        <v>128</v>
      </c>
      <c r="B30" s="334" t="s">
        <v>4</v>
      </c>
      <c r="C30" s="333">
        <v>1</v>
      </c>
      <c r="D30" s="274" t="s">
        <v>12</v>
      </c>
      <c r="E30" s="274"/>
      <c r="F30" s="274" t="s">
        <v>29</v>
      </c>
      <c r="G30" s="278"/>
      <c r="H30" s="274" t="s">
        <v>31</v>
      </c>
      <c r="I30" s="279"/>
      <c r="J30" s="274" t="s">
        <v>41</v>
      </c>
      <c r="K30" s="274" t="str">
        <f>VLOOKUP(A30,選手名簿!$A$3:$Q$170,11)</f>
        <v>糸尾　侑将</v>
      </c>
      <c r="L30" s="280" t="s">
        <v>31</v>
      </c>
      <c r="M30" s="280" t="str">
        <f>VLOOKUP(A30,選手名簿!$A$3:$Q$170,13)</f>
        <v>芦　城</v>
      </c>
      <c r="N30" s="335">
        <f>VLOOKUP(A30,選手名簿!$A$3:$Q$170,14)</f>
        <v>3</v>
      </c>
      <c r="O30" s="335" t="s">
        <v>41</v>
      </c>
      <c r="P30" s="274"/>
      <c r="Q30" s="335" t="str">
        <f>VLOOKUP(A30,選手名簿!$A$3:$Q$170,17)</f>
        <v>イトオ　ユウスケ</v>
      </c>
      <c r="R30" s="274"/>
      <c r="S30" s="274">
        <v>2</v>
      </c>
      <c r="T30" s="333">
        <v>3</v>
      </c>
      <c r="U30" s="232"/>
      <c r="V30" s="232" t="str">
        <f t="shared" si="0"/>
        <v/>
      </c>
      <c r="W30" s="232" t="e">
        <f t="shared" si="1"/>
        <v>#VALUE!</v>
      </c>
      <c r="X30" s="234">
        <v>11</v>
      </c>
    </row>
    <row r="31" spans="1:24" s="234" customFormat="1" x14ac:dyDescent="0.2">
      <c r="A31" s="333">
        <v>323</v>
      </c>
      <c r="B31" s="334" t="s">
        <v>4</v>
      </c>
      <c r="C31" s="333">
        <v>1</v>
      </c>
      <c r="D31" s="274" t="s">
        <v>12</v>
      </c>
      <c r="E31" s="274"/>
      <c r="F31" s="274" t="s">
        <v>29</v>
      </c>
      <c r="G31" s="278"/>
      <c r="H31" s="274" t="s">
        <v>31</v>
      </c>
      <c r="I31" s="279"/>
      <c r="J31" s="274" t="s">
        <v>41</v>
      </c>
      <c r="K31" s="274" t="str">
        <f>VLOOKUP(A31,選手名簿!$A$3:$Q$170,11)</f>
        <v>橋　　紀仁</v>
      </c>
      <c r="L31" s="280" t="s">
        <v>31</v>
      </c>
      <c r="M31" s="280" t="str">
        <f>VLOOKUP(A31,選手名簿!$A$3:$Q$170,13)</f>
        <v>松　陽</v>
      </c>
      <c r="N31" s="335">
        <f>VLOOKUP(A31,選手名簿!$A$3:$Q$170,14)</f>
        <v>3</v>
      </c>
      <c r="O31" s="335" t="s">
        <v>41</v>
      </c>
      <c r="P31" s="274"/>
      <c r="Q31" s="335" t="str">
        <f>VLOOKUP(A31,選手名簿!$A$3:$Q$170,17)</f>
        <v>ハシ　ノリヒト</v>
      </c>
      <c r="R31" s="274"/>
      <c r="S31" s="274">
        <v>2</v>
      </c>
      <c r="T31" s="333">
        <v>4</v>
      </c>
      <c r="U31" s="232"/>
      <c r="V31" s="232" t="str">
        <f t="shared" si="0"/>
        <v/>
      </c>
      <c r="W31" s="232" t="e">
        <f t="shared" si="1"/>
        <v>#VALUE!</v>
      </c>
      <c r="X31" s="234">
        <v>12</v>
      </c>
    </row>
    <row r="32" spans="1:24" s="234" customFormat="1" x14ac:dyDescent="0.2">
      <c r="A32" s="274">
        <v>520</v>
      </c>
      <c r="B32" s="334" t="s">
        <v>4</v>
      </c>
      <c r="C32" s="333">
        <v>1</v>
      </c>
      <c r="D32" s="274" t="s">
        <v>12</v>
      </c>
      <c r="E32" s="276"/>
      <c r="F32" s="274" t="s">
        <v>29</v>
      </c>
      <c r="G32" s="278"/>
      <c r="H32" s="274" t="s">
        <v>31</v>
      </c>
      <c r="I32" s="279"/>
      <c r="J32" s="274" t="s">
        <v>41</v>
      </c>
      <c r="K32" s="274" t="str">
        <f>VLOOKUP(A32,選手名簿!$A$3:$Q$170,11)</f>
        <v>中村　　匠</v>
      </c>
      <c r="L32" s="274" t="s">
        <v>31</v>
      </c>
      <c r="M32" s="274" t="str">
        <f>VLOOKUP(A32,選手名簿!$A$3:$Q$170,13)</f>
        <v>南　部</v>
      </c>
      <c r="N32" s="335">
        <f>VLOOKUP(A32,選手名簿!$A$3:$Q$170,14)</f>
        <v>3</v>
      </c>
      <c r="O32" s="335" t="s">
        <v>41</v>
      </c>
      <c r="P32" s="274"/>
      <c r="Q32" s="335" t="str">
        <f>VLOOKUP(A32,選手名簿!$A$3:$Q$170,17)</f>
        <v>ナカムラ　タクミ</v>
      </c>
      <c r="R32" s="274"/>
      <c r="S32" s="274">
        <v>2</v>
      </c>
      <c r="T32" s="274">
        <v>5</v>
      </c>
      <c r="U32" s="232"/>
      <c r="V32" s="232" t="str">
        <f t="shared" si="0"/>
        <v/>
      </c>
      <c r="W32" s="232" t="e">
        <f t="shared" si="1"/>
        <v>#VALUE!</v>
      </c>
      <c r="X32" s="234">
        <v>13</v>
      </c>
    </row>
    <row r="33" spans="1:24" s="234" customFormat="1" x14ac:dyDescent="0.2">
      <c r="A33" s="333">
        <v>250</v>
      </c>
      <c r="B33" s="334" t="s">
        <v>4</v>
      </c>
      <c r="C33" s="333">
        <v>1</v>
      </c>
      <c r="D33" s="274" t="s">
        <v>12</v>
      </c>
      <c r="E33" s="274"/>
      <c r="F33" s="274" t="s">
        <v>29</v>
      </c>
      <c r="G33" s="278"/>
      <c r="H33" s="274" t="s">
        <v>31</v>
      </c>
      <c r="I33" s="279"/>
      <c r="J33" s="274" t="s">
        <v>41</v>
      </c>
      <c r="K33" s="274" t="str">
        <f>VLOOKUP(A33,選手名簿!$A$3:$Q$170,11)</f>
        <v>北市　　逞</v>
      </c>
      <c r="L33" s="280" t="s">
        <v>31</v>
      </c>
      <c r="M33" s="280" t="str">
        <f>VLOOKUP(A33,選手名簿!$A$3:$Q$170,13)</f>
        <v>丸　内</v>
      </c>
      <c r="N33" s="335">
        <f>VLOOKUP(A33,選手名簿!$A$3:$Q$170,14)</f>
        <v>3</v>
      </c>
      <c r="O33" s="335" t="s">
        <v>41</v>
      </c>
      <c r="P33" s="274"/>
      <c r="Q33" s="335" t="str">
        <f>VLOOKUP(A33,選手名簿!$A$3:$Q$170,17)</f>
        <v>キタイチ　タクマ</v>
      </c>
      <c r="R33" s="274"/>
      <c r="S33" s="274">
        <v>2</v>
      </c>
      <c r="T33" s="333">
        <v>6</v>
      </c>
      <c r="U33" s="232"/>
      <c r="V33" s="232" t="str">
        <f t="shared" si="0"/>
        <v/>
      </c>
      <c r="W33" s="232" t="e">
        <f t="shared" si="1"/>
        <v>#VALUE!</v>
      </c>
      <c r="X33" s="234">
        <v>14</v>
      </c>
    </row>
    <row r="34" spans="1:24" s="234" customFormat="1" x14ac:dyDescent="0.2">
      <c r="A34" s="333">
        <v>84</v>
      </c>
      <c r="B34" s="334" t="s">
        <v>4</v>
      </c>
      <c r="C34" s="333">
        <v>1</v>
      </c>
      <c r="D34" s="274" t="s">
        <v>12</v>
      </c>
      <c r="E34" s="274"/>
      <c r="F34" s="274" t="s">
        <v>29</v>
      </c>
      <c r="G34" s="278"/>
      <c r="H34" s="274" t="s">
        <v>31</v>
      </c>
      <c r="I34" s="279"/>
      <c r="J34" s="274" t="s">
        <v>41</v>
      </c>
      <c r="K34" s="274" t="str">
        <f>VLOOKUP(A34,選手名簿!$A$3:$Q$170,11)</f>
        <v>山本　典磨</v>
      </c>
      <c r="L34" s="280" t="s">
        <v>31</v>
      </c>
      <c r="M34" s="280" t="str">
        <f>VLOOKUP(A34,選手名簿!$A$3:$Q$170,13)</f>
        <v>板　津</v>
      </c>
      <c r="N34" s="335">
        <f>VLOOKUP(A34,選手名簿!$A$3:$Q$170,14)</f>
        <v>1</v>
      </c>
      <c r="O34" s="335" t="s">
        <v>41</v>
      </c>
      <c r="P34" s="274"/>
      <c r="Q34" s="335" t="str">
        <f>VLOOKUP(A34,選手名簿!$A$3:$Q$170,17)</f>
        <v>ヤマモト　テンマ</v>
      </c>
      <c r="R34" s="274"/>
      <c r="S34" s="274">
        <v>2</v>
      </c>
      <c r="T34" s="333">
        <v>7</v>
      </c>
      <c r="U34" s="232"/>
      <c r="V34" s="232" t="str">
        <f t="shared" si="0"/>
        <v/>
      </c>
      <c r="W34" s="232" t="e">
        <f t="shared" si="1"/>
        <v>#VALUE!</v>
      </c>
      <c r="X34" s="234">
        <v>15</v>
      </c>
    </row>
    <row r="35" spans="1:24" s="234" customFormat="1" ht="14.5" thickBot="1" x14ac:dyDescent="0.25">
      <c r="A35" s="295"/>
      <c r="B35" s="337" t="s">
        <v>4</v>
      </c>
      <c r="C35" s="336">
        <v>1</v>
      </c>
      <c r="D35" s="295" t="s">
        <v>12</v>
      </c>
      <c r="E35" s="342"/>
      <c r="F35" s="295" t="s">
        <v>29</v>
      </c>
      <c r="G35" s="338"/>
      <c r="H35" s="295" t="s">
        <v>31</v>
      </c>
      <c r="I35" s="279"/>
      <c r="J35" s="295" t="s">
        <v>41</v>
      </c>
      <c r="K35" s="295" t="e">
        <f>VLOOKUP(A35,選手名簿!$A$3:$Q$170,11)</f>
        <v>#N/A</v>
      </c>
      <c r="L35" s="295" t="s">
        <v>31</v>
      </c>
      <c r="M35" s="295" t="e">
        <f>VLOOKUP(A35,選手名簿!$A$3:$Q$170,13)</f>
        <v>#N/A</v>
      </c>
      <c r="N35" s="341" t="e">
        <f>VLOOKUP(A35,選手名簿!$A$3:$Q$170,14)</f>
        <v>#N/A</v>
      </c>
      <c r="O35" s="341" t="s">
        <v>41</v>
      </c>
      <c r="P35" s="295"/>
      <c r="Q35" s="341" t="e">
        <f>VLOOKUP(A35,選手名簿!$A$3:$Q$170,17)</f>
        <v>#N/A</v>
      </c>
      <c r="R35" s="295"/>
      <c r="S35" s="295">
        <v>2</v>
      </c>
      <c r="T35" s="336">
        <v>8</v>
      </c>
      <c r="U35" s="232"/>
      <c r="V35" s="232" t="str">
        <f t="shared" si="0"/>
        <v/>
      </c>
      <c r="W35" s="232" t="e">
        <f t="shared" si="1"/>
        <v>#VALUE!</v>
      </c>
      <c r="X35" s="234">
        <v>16</v>
      </c>
    </row>
    <row r="36" spans="1:24" s="234" customFormat="1" x14ac:dyDescent="0.2">
      <c r="A36" s="328"/>
      <c r="B36" s="327" t="s">
        <v>4</v>
      </c>
      <c r="C36" s="328">
        <v>1</v>
      </c>
      <c r="D36" s="294" t="s">
        <v>12</v>
      </c>
      <c r="E36" s="294"/>
      <c r="F36" s="294" t="s">
        <v>29</v>
      </c>
      <c r="G36" s="329"/>
      <c r="H36" s="294" t="s">
        <v>31</v>
      </c>
      <c r="I36" s="330"/>
      <c r="J36" s="294" t="s">
        <v>41</v>
      </c>
      <c r="K36" s="294" t="e">
        <f>VLOOKUP(A36,選手名簿!$A$3:$Q$170,11)</f>
        <v>#N/A</v>
      </c>
      <c r="L36" s="331" t="s">
        <v>31</v>
      </c>
      <c r="M36" s="331" t="e">
        <f>VLOOKUP(A36,選手名簿!$A$3:$Q$170,13)</f>
        <v>#N/A</v>
      </c>
      <c r="N36" s="332" t="e">
        <f>VLOOKUP(A36,選手名簿!$A$3:$Q$170,14)</f>
        <v>#N/A</v>
      </c>
      <c r="O36" s="332" t="s">
        <v>41</v>
      </c>
      <c r="P36" s="294"/>
      <c r="Q36" s="332" t="e">
        <f>VLOOKUP(A36,選手名簿!$A$3:$Q$170,17)</f>
        <v>#N/A</v>
      </c>
      <c r="R36" s="294"/>
      <c r="S36" s="294">
        <v>3</v>
      </c>
      <c r="T36" s="328">
        <v>1</v>
      </c>
      <c r="U36" s="232"/>
      <c r="V36" s="232" t="str">
        <f t="shared" si="0"/>
        <v/>
      </c>
      <c r="W36" s="232" t="e">
        <f t="shared" si="1"/>
        <v>#VALUE!</v>
      </c>
      <c r="X36" s="234">
        <v>17</v>
      </c>
    </row>
    <row r="37" spans="1:24" s="234" customFormat="1" x14ac:dyDescent="0.2">
      <c r="A37" s="333">
        <v>80</v>
      </c>
      <c r="B37" s="334" t="s">
        <v>4</v>
      </c>
      <c r="C37" s="333">
        <v>1</v>
      </c>
      <c r="D37" s="274" t="s">
        <v>12</v>
      </c>
      <c r="E37" s="274"/>
      <c r="F37" s="274" t="s">
        <v>29</v>
      </c>
      <c r="G37" s="278"/>
      <c r="H37" s="274" t="s">
        <v>31</v>
      </c>
      <c r="I37" s="279"/>
      <c r="J37" s="274" t="s">
        <v>41</v>
      </c>
      <c r="K37" s="274" t="str">
        <f>VLOOKUP(A37,選手名簿!$A$3:$Q$170,11)</f>
        <v>小林　遥真</v>
      </c>
      <c r="L37" s="280" t="s">
        <v>31</v>
      </c>
      <c r="M37" s="280" t="str">
        <f>VLOOKUP(A37,選手名簿!$A$3:$Q$170,13)</f>
        <v>板　津</v>
      </c>
      <c r="N37" s="335">
        <f>VLOOKUP(A37,選手名簿!$A$3:$Q$170,14)</f>
        <v>1</v>
      </c>
      <c r="O37" s="335" t="s">
        <v>41</v>
      </c>
      <c r="P37" s="274"/>
      <c r="Q37" s="335" t="str">
        <f>VLOOKUP(A37,選手名簿!$A$3:$Q$170,17)</f>
        <v>コバヤシ　ハルマ</v>
      </c>
      <c r="R37" s="274"/>
      <c r="S37" s="274">
        <v>3</v>
      </c>
      <c r="T37" s="333">
        <v>2</v>
      </c>
      <c r="U37" s="232"/>
      <c r="V37" s="232" t="str">
        <f t="shared" si="0"/>
        <v/>
      </c>
      <c r="W37" s="232" t="e">
        <f t="shared" si="1"/>
        <v>#VALUE!</v>
      </c>
      <c r="X37" s="234">
        <v>18</v>
      </c>
    </row>
    <row r="38" spans="1:24" s="234" customFormat="1" x14ac:dyDescent="0.2">
      <c r="A38" s="333">
        <v>135</v>
      </c>
      <c r="B38" s="334" t="s">
        <v>4</v>
      </c>
      <c r="C38" s="333">
        <v>1</v>
      </c>
      <c r="D38" s="274" t="s">
        <v>12</v>
      </c>
      <c r="E38" s="274"/>
      <c r="F38" s="274" t="s">
        <v>29</v>
      </c>
      <c r="G38" s="278"/>
      <c r="H38" s="274" t="s">
        <v>31</v>
      </c>
      <c r="I38" s="279"/>
      <c r="J38" s="274" t="s">
        <v>41</v>
      </c>
      <c r="K38" s="274" t="str">
        <f>VLOOKUP(A38,選手名簿!$A$3:$Q$170,11)</f>
        <v>中野　智康</v>
      </c>
      <c r="L38" s="280" t="s">
        <v>31</v>
      </c>
      <c r="M38" s="280" t="str">
        <f>VLOOKUP(A38,選手名簿!$A$3:$Q$170,13)</f>
        <v>芦　城</v>
      </c>
      <c r="N38" s="335">
        <f>VLOOKUP(A38,選手名簿!$A$3:$Q$170,14)</f>
        <v>3</v>
      </c>
      <c r="O38" s="335" t="s">
        <v>41</v>
      </c>
      <c r="P38" s="274"/>
      <c r="Q38" s="335" t="str">
        <f>VLOOKUP(A38,選手名簿!$A$3:$Q$170,17)</f>
        <v>ナカノ　トモヤス</v>
      </c>
      <c r="R38" s="274"/>
      <c r="S38" s="274">
        <v>3</v>
      </c>
      <c r="T38" s="333">
        <v>3</v>
      </c>
      <c r="U38" s="232"/>
      <c r="V38" s="232" t="str">
        <f t="shared" si="0"/>
        <v/>
      </c>
      <c r="W38" s="232" t="e">
        <f t="shared" si="1"/>
        <v>#VALUE!</v>
      </c>
      <c r="X38" s="234">
        <v>19</v>
      </c>
    </row>
    <row r="39" spans="1:24" s="234" customFormat="1" x14ac:dyDescent="0.2">
      <c r="A39" s="333">
        <v>600</v>
      </c>
      <c r="B39" s="334" t="s">
        <v>4</v>
      </c>
      <c r="C39" s="333">
        <v>1</v>
      </c>
      <c r="D39" s="274" t="s">
        <v>12</v>
      </c>
      <c r="E39" s="274"/>
      <c r="F39" s="274" t="s">
        <v>29</v>
      </c>
      <c r="G39" s="278"/>
      <c r="H39" s="274" t="s">
        <v>31</v>
      </c>
      <c r="I39" s="279"/>
      <c r="J39" s="274" t="s">
        <v>41</v>
      </c>
      <c r="K39" s="274" t="str">
        <f>VLOOKUP(A39,選手名簿!$A$3:$Q$170,11)</f>
        <v>岡崎　愛斗</v>
      </c>
      <c r="L39" s="280" t="s">
        <v>31</v>
      </c>
      <c r="M39" s="280" t="str">
        <f>VLOOKUP(A39,選手名簿!$A$3:$Q$170,13)</f>
        <v>中　海</v>
      </c>
      <c r="N39" s="335">
        <f>VLOOKUP(A39,選手名簿!$A$3:$Q$170,14)</f>
        <v>3</v>
      </c>
      <c r="O39" s="335" t="s">
        <v>41</v>
      </c>
      <c r="P39" s="274"/>
      <c r="Q39" s="335" t="str">
        <f>VLOOKUP(A39,選手名簿!$A$3:$Q$170,17)</f>
        <v>オカザキ　マナト</v>
      </c>
      <c r="R39" s="274"/>
      <c r="S39" s="274">
        <v>3</v>
      </c>
      <c r="T39" s="333">
        <v>4</v>
      </c>
      <c r="U39" s="232"/>
      <c r="V39" s="232" t="str">
        <f t="shared" si="0"/>
        <v/>
      </c>
      <c r="W39" s="232" t="e">
        <f t="shared" si="1"/>
        <v>#VALUE!</v>
      </c>
      <c r="X39" s="234">
        <v>20</v>
      </c>
    </row>
    <row r="40" spans="1:24" s="234" customFormat="1" x14ac:dyDescent="0.2">
      <c r="A40" s="333">
        <v>518</v>
      </c>
      <c r="B40" s="334" t="s">
        <v>4</v>
      </c>
      <c r="C40" s="333">
        <v>1</v>
      </c>
      <c r="D40" s="274" t="s">
        <v>12</v>
      </c>
      <c r="E40" s="274"/>
      <c r="F40" s="274" t="s">
        <v>29</v>
      </c>
      <c r="G40" s="278"/>
      <c r="H40" s="274" t="s">
        <v>31</v>
      </c>
      <c r="I40" s="279"/>
      <c r="J40" s="274" t="s">
        <v>41</v>
      </c>
      <c r="K40" s="274" t="str">
        <f>VLOOKUP(A40,選手名簿!$A$3:$Q$170,11)</f>
        <v>南川　泰志</v>
      </c>
      <c r="L40" s="280" t="s">
        <v>31</v>
      </c>
      <c r="M40" s="280" t="str">
        <f>VLOOKUP(A40,選手名簿!$A$3:$Q$170,13)</f>
        <v>南　部</v>
      </c>
      <c r="N40" s="335">
        <f>VLOOKUP(A40,選手名簿!$A$3:$Q$170,14)</f>
        <v>3</v>
      </c>
      <c r="O40" s="335" t="s">
        <v>41</v>
      </c>
      <c r="P40" s="274"/>
      <c r="Q40" s="335" t="str">
        <f>VLOOKUP(A40,選手名簿!$A$3:$Q$170,17)</f>
        <v>ミナミカワ　タイシ</v>
      </c>
      <c r="R40" s="274"/>
      <c r="S40" s="274">
        <v>3</v>
      </c>
      <c r="T40" s="274">
        <v>5</v>
      </c>
      <c r="U40" s="232"/>
      <c r="V40" s="232" t="str">
        <f t="shared" si="0"/>
        <v/>
      </c>
      <c r="W40" s="232" t="e">
        <f t="shared" si="1"/>
        <v>#VALUE!</v>
      </c>
      <c r="X40" s="234">
        <v>21</v>
      </c>
    </row>
    <row r="41" spans="1:24" s="234" customFormat="1" x14ac:dyDescent="0.2">
      <c r="A41" s="333">
        <v>300</v>
      </c>
      <c r="B41" s="334" t="s">
        <v>4</v>
      </c>
      <c r="C41" s="333">
        <v>1</v>
      </c>
      <c r="D41" s="274" t="s">
        <v>12</v>
      </c>
      <c r="E41" s="274"/>
      <c r="F41" s="274" t="s">
        <v>29</v>
      </c>
      <c r="G41" s="278"/>
      <c r="H41" s="274" t="s">
        <v>31</v>
      </c>
      <c r="I41" s="279"/>
      <c r="J41" s="274" t="s">
        <v>41</v>
      </c>
      <c r="K41" s="274" t="str">
        <f>VLOOKUP(A41,選手名簿!$A$3:$Q$170,11)</f>
        <v>大杉　彩人</v>
      </c>
      <c r="L41" s="280" t="s">
        <v>31</v>
      </c>
      <c r="M41" s="280" t="str">
        <f>VLOOKUP(A41,選手名簿!$A$3:$Q$170,13)</f>
        <v>松　陽</v>
      </c>
      <c r="N41" s="335">
        <f>VLOOKUP(A41,選手名簿!$A$3:$Q$170,14)</f>
        <v>1</v>
      </c>
      <c r="O41" s="335" t="s">
        <v>41</v>
      </c>
      <c r="P41" s="274"/>
      <c r="Q41" s="335" t="str">
        <f>VLOOKUP(A41,選手名簿!$A$3:$Q$170,17)</f>
        <v>オオスギ　アヤト</v>
      </c>
      <c r="R41" s="274"/>
      <c r="S41" s="274">
        <v>3</v>
      </c>
      <c r="T41" s="333">
        <v>6</v>
      </c>
      <c r="U41" s="232"/>
      <c r="V41" s="232" t="str">
        <f t="shared" si="0"/>
        <v/>
      </c>
      <c r="W41" s="232" t="e">
        <f t="shared" si="1"/>
        <v>#VALUE!</v>
      </c>
      <c r="X41" s="234">
        <v>22</v>
      </c>
    </row>
    <row r="42" spans="1:24" s="234" customFormat="1" x14ac:dyDescent="0.2">
      <c r="A42" s="333"/>
      <c r="B42" s="334" t="s">
        <v>4</v>
      </c>
      <c r="C42" s="333">
        <v>1</v>
      </c>
      <c r="D42" s="274" t="s">
        <v>12</v>
      </c>
      <c r="E42" s="274"/>
      <c r="F42" s="274" t="s">
        <v>29</v>
      </c>
      <c r="G42" s="278"/>
      <c r="H42" s="274" t="s">
        <v>31</v>
      </c>
      <c r="I42" s="279"/>
      <c r="J42" s="274" t="s">
        <v>41</v>
      </c>
      <c r="K42" s="274" t="e">
        <f>VLOOKUP(A42,選手名簿!$A$3:$Q$170,11)</f>
        <v>#N/A</v>
      </c>
      <c r="L42" s="280" t="s">
        <v>31</v>
      </c>
      <c r="M42" s="280" t="e">
        <f>VLOOKUP(A42,選手名簿!$A$3:$Q$170,13)</f>
        <v>#N/A</v>
      </c>
      <c r="N42" s="335" t="e">
        <f>VLOOKUP(A42,選手名簿!$A$3:$Q$170,14)</f>
        <v>#N/A</v>
      </c>
      <c r="O42" s="335" t="s">
        <v>41</v>
      </c>
      <c r="P42" s="274"/>
      <c r="Q42" s="335" t="e">
        <f>VLOOKUP(A42,選手名簿!$A$3:$Q$170,17)</f>
        <v>#N/A</v>
      </c>
      <c r="R42" s="274"/>
      <c r="S42" s="274">
        <v>3</v>
      </c>
      <c r="T42" s="333">
        <v>7</v>
      </c>
      <c r="U42" s="232"/>
      <c r="V42" s="232" t="str">
        <f t="shared" si="0"/>
        <v/>
      </c>
      <c r="W42" s="232" t="e">
        <f t="shared" si="1"/>
        <v>#VALUE!</v>
      </c>
      <c r="X42" s="234">
        <v>23</v>
      </c>
    </row>
    <row r="43" spans="1:24" s="234" customFormat="1" ht="14.5" thickBot="1" x14ac:dyDescent="0.25">
      <c r="A43" s="336"/>
      <c r="B43" s="337" t="s">
        <v>4</v>
      </c>
      <c r="C43" s="336">
        <v>1</v>
      </c>
      <c r="D43" s="295" t="s">
        <v>12</v>
      </c>
      <c r="E43" s="295"/>
      <c r="F43" s="295" t="s">
        <v>29</v>
      </c>
      <c r="G43" s="338"/>
      <c r="H43" s="295" t="s">
        <v>31</v>
      </c>
      <c r="I43" s="339"/>
      <c r="J43" s="295" t="s">
        <v>41</v>
      </c>
      <c r="K43" s="295" t="e">
        <f>VLOOKUP(A43,選手名簿!$A$3:$Q$170,11)</f>
        <v>#N/A</v>
      </c>
      <c r="L43" s="340" t="s">
        <v>31</v>
      </c>
      <c r="M43" s="340" t="e">
        <f>VLOOKUP(A43,選手名簿!$A$3:$Q$170,13)</f>
        <v>#N/A</v>
      </c>
      <c r="N43" s="341" t="e">
        <f>VLOOKUP(A43,選手名簿!$A$3:$Q$170,14)</f>
        <v>#N/A</v>
      </c>
      <c r="O43" s="341" t="s">
        <v>41</v>
      </c>
      <c r="P43" s="295"/>
      <c r="Q43" s="341" t="e">
        <f>VLOOKUP(A43,選手名簿!$A$3:$Q$170,17)</f>
        <v>#N/A</v>
      </c>
      <c r="R43" s="295"/>
      <c r="S43" s="295">
        <v>3</v>
      </c>
      <c r="T43" s="336">
        <v>8</v>
      </c>
      <c r="U43" s="232"/>
      <c r="V43" s="232" t="str">
        <f t="shared" si="0"/>
        <v/>
      </c>
      <c r="W43" s="232" t="e">
        <f t="shared" si="1"/>
        <v>#VALUE!</v>
      </c>
      <c r="X43" s="234">
        <v>24</v>
      </c>
    </row>
    <row r="44" spans="1:24" s="234" customFormat="1" x14ac:dyDescent="0.2">
      <c r="A44" s="343"/>
      <c r="B44" s="344" t="s">
        <v>4</v>
      </c>
      <c r="C44" s="343">
        <v>1</v>
      </c>
      <c r="D44" s="296" t="s">
        <v>12</v>
      </c>
      <c r="E44" s="296"/>
      <c r="F44" s="296" t="s">
        <v>29</v>
      </c>
      <c r="G44" s="345"/>
      <c r="H44" s="296" t="s">
        <v>31</v>
      </c>
      <c r="I44" s="346"/>
      <c r="J44" s="296" t="s">
        <v>41</v>
      </c>
      <c r="K44" s="296" t="e">
        <f>VLOOKUP(A44,選手名簿!$A$3:$Q$170,11)</f>
        <v>#N/A</v>
      </c>
      <c r="L44" s="347" t="s">
        <v>31</v>
      </c>
      <c r="M44" s="347" t="e">
        <f>VLOOKUP(A44,選手名簿!$A$3:$Q$170,13)</f>
        <v>#N/A</v>
      </c>
      <c r="N44" s="348" t="e">
        <f>VLOOKUP(A44,選手名簿!$A$3:$Q$170,14)</f>
        <v>#N/A</v>
      </c>
      <c r="O44" s="348" t="s">
        <v>41</v>
      </c>
      <c r="P44" s="296"/>
      <c r="Q44" s="348" t="e">
        <f>VLOOKUP(A44,選手名簿!$A$3:$Q$170,17)</f>
        <v>#N/A</v>
      </c>
      <c r="R44" s="296"/>
      <c r="S44" s="296">
        <v>4</v>
      </c>
      <c r="T44" s="343">
        <v>1</v>
      </c>
      <c r="U44" s="232"/>
      <c r="V44" s="232" t="str">
        <f t="shared" si="0"/>
        <v/>
      </c>
      <c r="W44" s="232" t="e">
        <f t="shared" si="1"/>
        <v>#VALUE!</v>
      </c>
      <c r="X44" s="234">
        <v>25</v>
      </c>
    </row>
    <row r="45" spans="1:24" s="234" customFormat="1" x14ac:dyDescent="0.2">
      <c r="A45" s="274"/>
      <c r="B45" s="334" t="s">
        <v>4</v>
      </c>
      <c r="C45" s="333">
        <v>1</v>
      </c>
      <c r="D45" s="274" t="s">
        <v>12</v>
      </c>
      <c r="E45" s="274"/>
      <c r="F45" s="274" t="s">
        <v>29</v>
      </c>
      <c r="G45" s="278"/>
      <c r="H45" s="274" t="s">
        <v>31</v>
      </c>
      <c r="I45" s="279"/>
      <c r="J45" s="274" t="s">
        <v>41</v>
      </c>
      <c r="K45" s="274" t="e">
        <f>VLOOKUP(A45,選手名簿!$A$3:$Q$170,11)</f>
        <v>#N/A</v>
      </c>
      <c r="L45" s="280" t="s">
        <v>31</v>
      </c>
      <c r="M45" s="280" t="e">
        <f>VLOOKUP(A45,選手名簿!$A$3:$Q$170,13)</f>
        <v>#N/A</v>
      </c>
      <c r="N45" s="335" t="e">
        <f>VLOOKUP(A45,選手名簿!$A$3:$Q$170,14)</f>
        <v>#N/A</v>
      </c>
      <c r="O45" s="335" t="s">
        <v>41</v>
      </c>
      <c r="P45" s="274"/>
      <c r="Q45" s="335" t="e">
        <f>VLOOKUP(A45,選手名簿!$A$3:$Q$170,17)</f>
        <v>#N/A</v>
      </c>
      <c r="R45" s="274"/>
      <c r="S45" s="274">
        <v>4</v>
      </c>
      <c r="T45" s="333">
        <v>2</v>
      </c>
      <c r="U45" s="232"/>
      <c r="V45" s="232" t="str">
        <f t="shared" si="0"/>
        <v/>
      </c>
      <c r="W45" s="232" t="e">
        <f t="shared" si="1"/>
        <v>#VALUE!</v>
      </c>
      <c r="X45" s="234">
        <v>26</v>
      </c>
    </row>
    <row r="46" spans="1:24" s="234" customFormat="1" x14ac:dyDescent="0.2">
      <c r="A46" s="333"/>
      <c r="B46" s="334" t="s">
        <v>4</v>
      </c>
      <c r="C46" s="333">
        <v>1</v>
      </c>
      <c r="D46" s="274" t="s">
        <v>12</v>
      </c>
      <c r="E46" s="274"/>
      <c r="F46" s="274" t="s">
        <v>29</v>
      </c>
      <c r="G46" s="278"/>
      <c r="H46" s="274" t="s">
        <v>31</v>
      </c>
      <c r="I46" s="279"/>
      <c r="J46" s="274" t="s">
        <v>41</v>
      </c>
      <c r="K46" s="274" t="e">
        <f>VLOOKUP(A46,選手名簿!$A$3:$Q$170,11)</f>
        <v>#N/A</v>
      </c>
      <c r="L46" s="280" t="s">
        <v>31</v>
      </c>
      <c r="M46" s="280" t="e">
        <f>VLOOKUP(A46,選手名簿!$A$3:$Q$170,13)</f>
        <v>#N/A</v>
      </c>
      <c r="N46" s="335" t="e">
        <f>VLOOKUP(A46,選手名簿!$A$3:$Q$170,14)</f>
        <v>#N/A</v>
      </c>
      <c r="O46" s="335" t="s">
        <v>41</v>
      </c>
      <c r="P46" s="274"/>
      <c r="Q46" s="335" t="e">
        <f>VLOOKUP(A46,選手名簿!$A$3:$Q$170,17)</f>
        <v>#N/A</v>
      </c>
      <c r="R46" s="274"/>
      <c r="S46" s="274">
        <v>4</v>
      </c>
      <c r="T46" s="333">
        <v>3</v>
      </c>
      <c r="U46" s="232"/>
      <c r="V46" s="232" t="str">
        <f t="shared" si="0"/>
        <v/>
      </c>
      <c r="W46" s="232" t="e">
        <f t="shared" si="1"/>
        <v>#VALUE!</v>
      </c>
      <c r="X46" s="234">
        <v>27</v>
      </c>
    </row>
    <row r="47" spans="1:24" s="234" customFormat="1" x14ac:dyDescent="0.2">
      <c r="A47" s="333"/>
      <c r="B47" s="334" t="s">
        <v>4</v>
      </c>
      <c r="C47" s="333">
        <v>1</v>
      </c>
      <c r="D47" s="274" t="s">
        <v>12</v>
      </c>
      <c r="E47" s="274"/>
      <c r="F47" s="274" t="s">
        <v>29</v>
      </c>
      <c r="G47" s="278"/>
      <c r="H47" s="274" t="s">
        <v>31</v>
      </c>
      <c r="I47" s="279"/>
      <c r="J47" s="274" t="s">
        <v>41</v>
      </c>
      <c r="K47" s="274" t="e">
        <f>VLOOKUP(A47,選手名簿!$A$3:$Q$170,11)</f>
        <v>#N/A</v>
      </c>
      <c r="L47" s="280" t="s">
        <v>31</v>
      </c>
      <c r="M47" s="280" t="e">
        <f>VLOOKUP(A47,選手名簿!$A$3:$Q$170,13)</f>
        <v>#N/A</v>
      </c>
      <c r="N47" s="335" t="e">
        <f>VLOOKUP(A47,選手名簿!$A$3:$Q$170,14)</f>
        <v>#N/A</v>
      </c>
      <c r="O47" s="335" t="s">
        <v>41</v>
      </c>
      <c r="P47" s="274"/>
      <c r="Q47" s="335" t="e">
        <f>VLOOKUP(A47,選手名簿!$A$3:$Q$170,17)</f>
        <v>#N/A</v>
      </c>
      <c r="R47" s="274"/>
      <c r="S47" s="274">
        <v>4</v>
      </c>
      <c r="T47" s="333">
        <v>4</v>
      </c>
      <c r="U47" s="232"/>
      <c r="V47" s="232" t="str">
        <f t="shared" si="0"/>
        <v/>
      </c>
      <c r="W47" s="232" t="e">
        <f t="shared" si="1"/>
        <v>#VALUE!</v>
      </c>
      <c r="X47" s="234">
        <v>28</v>
      </c>
    </row>
    <row r="48" spans="1:24" s="234" customFormat="1" x14ac:dyDescent="0.2">
      <c r="A48" s="333"/>
      <c r="B48" s="334" t="s">
        <v>4</v>
      </c>
      <c r="C48" s="333">
        <v>1</v>
      </c>
      <c r="D48" s="274" t="s">
        <v>12</v>
      </c>
      <c r="E48" s="274"/>
      <c r="F48" s="274" t="s">
        <v>29</v>
      </c>
      <c r="G48" s="278"/>
      <c r="H48" s="274" t="s">
        <v>31</v>
      </c>
      <c r="I48" s="279"/>
      <c r="J48" s="274" t="s">
        <v>41</v>
      </c>
      <c r="K48" s="274" t="e">
        <f>VLOOKUP(A48,選手名簿!$A$3:$Q$170,11)</f>
        <v>#N/A</v>
      </c>
      <c r="L48" s="280" t="s">
        <v>31</v>
      </c>
      <c r="M48" s="280" t="e">
        <f>VLOOKUP(A48,選手名簿!$A$3:$Q$170,13)</f>
        <v>#N/A</v>
      </c>
      <c r="N48" s="335" t="e">
        <f>VLOOKUP(A48,選手名簿!$A$3:$Q$170,14)</f>
        <v>#N/A</v>
      </c>
      <c r="O48" s="335" t="s">
        <v>41</v>
      </c>
      <c r="P48" s="274"/>
      <c r="Q48" s="335" t="e">
        <f>VLOOKUP(A48,選手名簿!$A$3:$Q$170,17)</f>
        <v>#N/A</v>
      </c>
      <c r="R48" s="274"/>
      <c r="S48" s="274">
        <v>4</v>
      </c>
      <c r="T48" s="333">
        <v>5</v>
      </c>
      <c r="U48" s="232"/>
      <c r="V48" s="232" t="str">
        <f t="shared" si="0"/>
        <v/>
      </c>
      <c r="W48" s="232" t="e">
        <f t="shared" si="1"/>
        <v>#VALUE!</v>
      </c>
      <c r="X48" s="234">
        <v>29</v>
      </c>
    </row>
    <row r="49" spans="1:47" s="234" customFormat="1" x14ac:dyDescent="0.2">
      <c r="A49" s="333"/>
      <c r="B49" s="334" t="s">
        <v>4</v>
      </c>
      <c r="C49" s="333">
        <v>1</v>
      </c>
      <c r="D49" s="274" t="s">
        <v>12</v>
      </c>
      <c r="E49" s="274"/>
      <c r="F49" s="274" t="s">
        <v>29</v>
      </c>
      <c r="G49" s="278"/>
      <c r="H49" s="274" t="s">
        <v>31</v>
      </c>
      <c r="I49" s="279"/>
      <c r="J49" s="274" t="s">
        <v>41</v>
      </c>
      <c r="K49" s="274" t="e">
        <f>VLOOKUP(A49,選手名簿!$A$3:$Q$170,11)</f>
        <v>#N/A</v>
      </c>
      <c r="L49" s="280" t="s">
        <v>31</v>
      </c>
      <c r="M49" s="280" t="e">
        <f>VLOOKUP(A49,選手名簿!$A$3:$Q$170,13)</f>
        <v>#N/A</v>
      </c>
      <c r="N49" s="335" t="e">
        <f>VLOOKUP(A49,選手名簿!$A$3:$Q$170,14)</f>
        <v>#N/A</v>
      </c>
      <c r="O49" s="335" t="s">
        <v>41</v>
      </c>
      <c r="P49" s="274"/>
      <c r="Q49" s="335" t="e">
        <f>VLOOKUP(A49,選手名簿!$A$3:$Q$170,17)</f>
        <v>#N/A</v>
      </c>
      <c r="R49" s="274"/>
      <c r="S49" s="274">
        <v>4</v>
      </c>
      <c r="T49" s="333">
        <v>6</v>
      </c>
      <c r="U49" s="232"/>
      <c r="V49" s="232" t="str">
        <f t="shared" si="0"/>
        <v/>
      </c>
      <c r="W49" s="232" t="e">
        <f t="shared" si="1"/>
        <v>#VALUE!</v>
      </c>
      <c r="X49" s="234">
        <v>30</v>
      </c>
    </row>
    <row r="50" spans="1:47" s="234" customFormat="1" x14ac:dyDescent="0.2">
      <c r="A50" s="333"/>
      <c r="B50" s="334" t="s">
        <v>4</v>
      </c>
      <c r="C50" s="333">
        <v>1</v>
      </c>
      <c r="D50" s="274" t="s">
        <v>12</v>
      </c>
      <c r="E50" s="274"/>
      <c r="F50" s="274" t="s">
        <v>29</v>
      </c>
      <c r="G50" s="278"/>
      <c r="H50" s="274" t="s">
        <v>31</v>
      </c>
      <c r="I50" s="279"/>
      <c r="J50" s="274" t="s">
        <v>41</v>
      </c>
      <c r="K50" s="274" t="e">
        <f>VLOOKUP(A50,選手名簿!$A$3:$Q$170,11)</f>
        <v>#N/A</v>
      </c>
      <c r="L50" s="280" t="s">
        <v>31</v>
      </c>
      <c r="M50" s="280" t="e">
        <f>VLOOKUP(A50,選手名簿!$A$3:$Q$170,13)</f>
        <v>#N/A</v>
      </c>
      <c r="N50" s="335" t="e">
        <f>VLOOKUP(A50,選手名簿!$A$3:$Q$170,14)</f>
        <v>#N/A</v>
      </c>
      <c r="O50" s="335" t="s">
        <v>41</v>
      </c>
      <c r="P50" s="274"/>
      <c r="Q50" s="335" t="e">
        <f>VLOOKUP(A50,選手名簿!$A$3:$Q$170,17)</f>
        <v>#N/A</v>
      </c>
      <c r="R50" s="274"/>
      <c r="S50" s="274">
        <v>4</v>
      </c>
      <c r="T50" s="333">
        <v>7</v>
      </c>
      <c r="U50" s="232"/>
      <c r="V50" s="232" t="str">
        <f t="shared" si="0"/>
        <v/>
      </c>
      <c r="W50" s="232" t="e">
        <f t="shared" si="1"/>
        <v>#VALUE!</v>
      </c>
      <c r="X50" s="234">
        <v>31</v>
      </c>
    </row>
    <row r="51" spans="1:47" s="234" customFormat="1" ht="14.5" thickBot="1" x14ac:dyDescent="0.25">
      <c r="A51" s="349"/>
      <c r="B51" s="350" t="s">
        <v>4</v>
      </c>
      <c r="C51" s="349">
        <v>1</v>
      </c>
      <c r="D51" s="297" t="s">
        <v>12</v>
      </c>
      <c r="E51" s="297"/>
      <c r="F51" s="297" t="s">
        <v>29</v>
      </c>
      <c r="G51" s="351"/>
      <c r="H51" s="297" t="s">
        <v>31</v>
      </c>
      <c r="I51" s="352"/>
      <c r="J51" s="297" t="s">
        <v>41</v>
      </c>
      <c r="K51" s="297" t="e">
        <f>VLOOKUP(A51,選手名簿!$A$3:$Q$170,11)</f>
        <v>#N/A</v>
      </c>
      <c r="L51" s="353" t="s">
        <v>31</v>
      </c>
      <c r="M51" s="353" t="e">
        <f>VLOOKUP(A51,選手名簿!$A$3:$Q$170,13)</f>
        <v>#N/A</v>
      </c>
      <c r="N51" s="354" t="e">
        <f>VLOOKUP(A51,選手名簿!$A$3:$Q$170,14)</f>
        <v>#N/A</v>
      </c>
      <c r="O51" s="354" t="s">
        <v>41</v>
      </c>
      <c r="P51" s="297"/>
      <c r="Q51" s="354" t="e">
        <f>VLOOKUP(A51,選手名簿!$A$3:$Q$170,17)</f>
        <v>#N/A</v>
      </c>
      <c r="R51" s="297"/>
      <c r="S51" s="297">
        <v>4</v>
      </c>
      <c r="T51" s="349">
        <v>8</v>
      </c>
      <c r="U51" s="232"/>
      <c r="V51" s="232" t="str">
        <f t="shared" si="0"/>
        <v/>
      </c>
      <c r="W51" s="232" t="e">
        <f t="shared" si="1"/>
        <v>#VALUE!</v>
      </c>
      <c r="X51" s="234">
        <v>32</v>
      </c>
    </row>
    <row r="52" spans="1:47" s="234" customFormat="1" ht="14.5" thickTop="1" x14ac:dyDescent="0.2">
      <c r="A52" s="355"/>
      <c r="B52" s="356" t="s">
        <v>4</v>
      </c>
      <c r="C52" s="355">
        <v>1</v>
      </c>
      <c r="D52" s="298" t="s">
        <v>12</v>
      </c>
      <c r="E52" s="298"/>
      <c r="F52" s="298" t="s">
        <v>29</v>
      </c>
      <c r="G52" s="357"/>
      <c r="H52" s="298" t="s">
        <v>31</v>
      </c>
      <c r="I52" s="358"/>
      <c r="J52" s="298" t="s">
        <v>41</v>
      </c>
      <c r="K52" s="298" t="e">
        <f>VLOOKUP(A52,選手名簿!$A$3:$Q$170,11)</f>
        <v>#N/A</v>
      </c>
      <c r="L52" s="359" t="s">
        <v>31</v>
      </c>
      <c r="M52" s="359" t="e">
        <f>VLOOKUP(A52,選手名簿!$A$3:$Q$170,13)</f>
        <v>#N/A</v>
      </c>
      <c r="N52" s="360" t="e">
        <f>VLOOKUP(A52,選手名簿!$A$3:$Q$170,14)</f>
        <v>#N/A</v>
      </c>
      <c r="O52" s="360" t="s">
        <v>41</v>
      </c>
      <c r="P52" s="298"/>
      <c r="Q52" s="360" t="e">
        <f>VLOOKUP(A52,選手名簿!$A$3:$Q$170,17)</f>
        <v>#N/A</v>
      </c>
      <c r="R52" s="298"/>
      <c r="S52" s="298">
        <v>99</v>
      </c>
      <c r="T52" s="355">
        <v>1</v>
      </c>
      <c r="U52" s="232"/>
      <c r="V52" s="232" t="str">
        <f t="shared" si="0"/>
        <v/>
      </c>
      <c r="W52" s="232"/>
      <c r="X52" s="234">
        <v>33</v>
      </c>
    </row>
    <row r="53" spans="1:47" s="234" customFormat="1" x14ac:dyDescent="0.2">
      <c r="A53" s="333"/>
      <c r="B53" s="334" t="s">
        <v>4</v>
      </c>
      <c r="C53" s="333">
        <v>1</v>
      </c>
      <c r="D53" s="274" t="s">
        <v>12</v>
      </c>
      <c r="E53" s="274"/>
      <c r="F53" s="274" t="s">
        <v>29</v>
      </c>
      <c r="G53" s="278"/>
      <c r="H53" s="274" t="s">
        <v>31</v>
      </c>
      <c r="I53" s="279"/>
      <c r="J53" s="274" t="s">
        <v>41</v>
      </c>
      <c r="K53" s="274" t="e">
        <f>VLOOKUP(A53,選手名簿!$A$3:$Q$170,11)</f>
        <v>#N/A</v>
      </c>
      <c r="L53" s="280" t="s">
        <v>31</v>
      </c>
      <c r="M53" s="280" t="e">
        <f>VLOOKUP(A53,選手名簿!$A$3:$Q$170,13)</f>
        <v>#N/A</v>
      </c>
      <c r="N53" s="335" t="e">
        <f>VLOOKUP(A53,選手名簿!$A$3:$Q$170,14)</f>
        <v>#N/A</v>
      </c>
      <c r="O53" s="335" t="s">
        <v>41</v>
      </c>
      <c r="P53" s="274"/>
      <c r="Q53" s="335" t="e">
        <f>VLOOKUP(A53,選手名簿!$A$3:$Q$170,17)</f>
        <v>#N/A</v>
      </c>
      <c r="R53" s="274"/>
      <c r="S53" s="274">
        <v>99</v>
      </c>
      <c r="T53" s="333">
        <v>2</v>
      </c>
      <c r="U53" s="232"/>
      <c r="V53" s="232" t="str">
        <f t="shared" si="0"/>
        <v/>
      </c>
      <c r="W53" s="232"/>
      <c r="X53" s="234">
        <v>34</v>
      </c>
    </row>
    <row r="54" spans="1:47" s="234" customFormat="1" x14ac:dyDescent="0.2">
      <c r="A54" s="333"/>
      <c r="B54" s="334" t="s">
        <v>4</v>
      </c>
      <c r="C54" s="333">
        <v>1</v>
      </c>
      <c r="D54" s="274" t="s">
        <v>12</v>
      </c>
      <c r="E54" s="274"/>
      <c r="F54" s="274" t="s">
        <v>29</v>
      </c>
      <c r="G54" s="278"/>
      <c r="H54" s="274" t="s">
        <v>31</v>
      </c>
      <c r="I54" s="279"/>
      <c r="J54" s="274" t="s">
        <v>41</v>
      </c>
      <c r="K54" s="274" t="e">
        <f>VLOOKUP(A54,選手名簿!$A$3:$Q$170,11)</f>
        <v>#N/A</v>
      </c>
      <c r="L54" s="280" t="s">
        <v>31</v>
      </c>
      <c r="M54" s="280" t="e">
        <f>VLOOKUP(A54,選手名簿!$A$3:$Q$170,13)</f>
        <v>#N/A</v>
      </c>
      <c r="N54" s="335" t="e">
        <f>VLOOKUP(A54,選手名簿!$A$3:$Q$170,14)</f>
        <v>#N/A</v>
      </c>
      <c r="O54" s="335" t="s">
        <v>41</v>
      </c>
      <c r="P54" s="274"/>
      <c r="Q54" s="335" t="e">
        <f>VLOOKUP(A54,選手名簿!$A$3:$Q$170,17)</f>
        <v>#N/A</v>
      </c>
      <c r="R54" s="274"/>
      <c r="S54" s="274">
        <v>99</v>
      </c>
      <c r="T54" s="333">
        <v>3</v>
      </c>
      <c r="U54" s="232"/>
      <c r="V54" s="232" t="str">
        <f t="shared" si="0"/>
        <v/>
      </c>
      <c r="W54" s="232"/>
      <c r="X54" s="234">
        <v>35</v>
      </c>
    </row>
    <row r="55" spans="1:47" s="234" customFormat="1" x14ac:dyDescent="0.2">
      <c r="A55" s="333"/>
      <c r="B55" s="334" t="s">
        <v>4</v>
      </c>
      <c r="C55" s="333">
        <v>1</v>
      </c>
      <c r="D55" s="274" t="s">
        <v>12</v>
      </c>
      <c r="E55" s="274"/>
      <c r="F55" s="274" t="s">
        <v>29</v>
      </c>
      <c r="G55" s="278"/>
      <c r="H55" s="274" t="s">
        <v>31</v>
      </c>
      <c r="I55" s="279"/>
      <c r="J55" s="274" t="s">
        <v>41</v>
      </c>
      <c r="K55" s="274" t="e">
        <f>VLOOKUP(A55,選手名簿!$A$3:$Q$170,11)</f>
        <v>#N/A</v>
      </c>
      <c r="L55" s="280" t="s">
        <v>31</v>
      </c>
      <c r="M55" s="280" t="e">
        <f>VLOOKUP(A55,選手名簿!$A$3:$Q$170,13)</f>
        <v>#N/A</v>
      </c>
      <c r="N55" s="335" t="e">
        <f>VLOOKUP(A55,選手名簿!$A$3:$Q$170,14)</f>
        <v>#N/A</v>
      </c>
      <c r="O55" s="335" t="s">
        <v>41</v>
      </c>
      <c r="P55" s="274"/>
      <c r="Q55" s="335" t="e">
        <f>VLOOKUP(A55,選手名簿!$A$3:$Q$170,17)</f>
        <v>#N/A</v>
      </c>
      <c r="R55" s="274"/>
      <c r="S55" s="274">
        <v>99</v>
      </c>
      <c r="T55" s="333">
        <v>4</v>
      </c>
      <c r="U55" s="232"/>
      <c r="V55" s="232" t="str">
        <f t="shared" si="0"/>
        <v/>
      </c>
      <c r="W55" s="232"/>
      <c r="X55" s="234">
        <v>36</v>
      </c>
    </row>
    <row r="56" spans="1:47" s="234" customFormat="1" x14ac:dyDescent="0.2">
      <c r="A56" s="333"/>
      <c r="B56" s="334" t="s">
        <v>4</v>
      </c>
      <c r="C56" s="333">
        <v>1</v>
      </c>
      <c r="D56" s="274" t="s">
        <v>12</v>
      </c>
      <c r="E56" s="274"/>
      <c r="F56" s="274" t="s">
        <v>29</v>
      </c>
      <c r="G56" s="278"/>
      <c r="H56" s="274" t="s">
        <v>31</v>
      </c>
      <c r="I56" s="279"/>
      <c r="J56" s="274" t="s">
        <v>41</v>
      </c>
      <c r="K56" s="274" t="e">
        <f>VLOOKUP(A56,選手名簿!$A$3:$Q$170,11)</f>
        <v>#N/A</v>
      </c>
      <c r="L56" s="280" t="s">
        <v>31</v>
      </c>
      <c r="M56" s="280" t="e">
        <f>VLOOKUP(A56,選手名簿!$A$3:$Q$170,13)</f>
        <v>#N/A</v>
      </c>
      <c r="N56" s="335" t="e">
        <f>VLOOKUP(A56,選手名簿!$A$3:$Q$170,14)</f>
        <v>#N/A</v>
      </c>
      <c r="O56" s="335" t="s">
        <v>41</v>
      </c>
      <c r="P56" s="274"/>
      <c r="Q56" s="335" t="e">
        <f>VLOOKUP(A56,選手名簿!$A$3:$Q$170,17)</f>
        <v>#N/A</v>
      </c>
      <c r="R56" s="274"/>
      <c r="S56" s="274">
        <v>99</v>
      </c>
      <c r="T56" s="333">
        <v>5</v>
      </c>
      <c r="U56" s="232"/>
      <c r="V56" s="232" t="str">
        <f t="shared" si="0"/>
        <v/>
      </c>
      <c r="W56" s="232"/>
      <c r="X56" s="234">
        <v>37</v>
      </c>
    </row>
    <row r="57" spans="1:47" s="234" customFormat="1" x14ac:dyDescent="0.2">
      <c r="A57" s="333"/>
      <c r="B57" s="334" t="s">
        <v>4</v>
      </c>
      <c r="C57" s="333">
        <v>1</v>
      </c>
      <c r="D57" s="274" t="s">
        <v>12</v>
      </c>
      <c r="E57" s="274"/>
      <c r="F57" s="274" t="s">
        <v>29</v>
      </c>
      <c r="G57" s="278"/>
      <c r="H57" s="274" t="s">
        <v>31</v>
      </c>
      <c r="I57" s="279"/>
      <c r="J57" s="274" t="s">
        <v>41</v>
      </c>
      <c r="K57" s="274" t="e">
        <f>VLOOKUP(A57,選手名簿!$A$3:$Q$170,11)</f>
        <v>#N/A</v>
      </c>
      <c r="L57" s="280" t="s">
        <v>31</v>
      </c>
      <c r="M57" s="280" t="e">
        <f>VLOOKUP(A57,選手名簿!$A$3:$Q$170,13)</f>
        <v>#N/A</v>
      </c>
      <c r="N57" s="335" t="e">
        <f>VLOOKUP(A57,選手名簿!$A$3:$Q$170,14)</f>
        <v>#N/A</v>
      </c>
      <c r="O57" s="335" t="s">
        <v>41</v>
      </c>
      <c r="P57" s="274"/>
      <c r="Q57" s="335" t="e">
        <f>VLOOKUP(A57,選手名簿!$A$3:$Q$170,17)</f>
        <v>#N/A</v>
      </c>
      <c r="R57" s="274"/>
      <c r="S57" s="274">
        <v>99</v>
      </c>
      <c r="T57" s="333">
        <v>6</v>
      </c>
      <c r="U57" s="232"/>
      <c r="V57" s="232" t="str">
        <f t="shared" si="0"/>
        <v/>
      </c>
      <c r="W57" s="232"/>
      <c r="X57" s="234">
        <v>38</v>
      </c>
    </row>
    <row r="58" spans="1:47" s="234" customFormat="1" x14ac:dyDescent="0.2">
      <c r="A58" s="333"/>
      <c r="B58" s="334" t="s">
        <v>4</v>
      </c>
      <c r="C58" s="333">
        <v>1</v>
      </c>
      <c r="D58" s="274" t="s">
        <v>12</v>
      </c>
      <c r="E58" s="274"/>
      <c r="F58" s="274" t="s">
        <v>29</v>
      </c>
      <c r="G58" s="278"/>
      <c r="H58" s="274" t="s">
        <v>31</v>
      </c>
      <c r="I58" s="279"/>
      <c r="J58" s="274" t="s">
        <v>41</v>
      </c>
      <c r="K58" s="274" t="e">
        <f>VLOOKUP(A58,選手名簿!$A$3:$Q$170,11)</f>
        <v>#N/A</v>
      </c>
      <c r="L58" s="280" t="s">
        <v>31</v>
      </c>
      <c r="M58" s="280" t="e">
        <f>VLOOKUP(A58,選手名簿!$A$3:$Q$170,13)</f>
        <v>#N/A</v>
      </c>
      <c r="N58" s="335" t="e">
        <f>VLOOKUP(A58,選手名簿!$A$3:$Q$170,14)</f>
        <v>#N/A</v>
      </c>
      <c r="O58" s="335" t="s">
        <v>41</v>
      </c>
      <c r="P58" s="274"/>
      <c r="Q58" s="335" t="e">
        <f>VLOOKUP(A58,選手名簿!$A$3:$Q$170,17)</f>
        <v>#N/A</v>
      </c>
      <c r="R58" s="274"/>
      <c r="S58" s="274">
        <v>99</v>
      </c>
      <c r="T58" s="333">
        <v>7</v>
      </c>
      <c r="U58" s="232"/>
      <c r="V58" s="232" t="str">
        <f t="shared" si="0"/>
        <v/>
      </c>
      <c r="W58" s="232"/>
      <c r="X58" s="234">
        <v>39</v>
      </c>
    </row>
    <row r="59" spans="1:47" s="234" customFormat="1" ht="14.5" thickBot="1" x14ac:dyDescent="0.25">
      <c r="A59" s="336"/>
      <c r="B59" s="337" t="s">
        <v>4</v>
      </c>
      <c r="C59" s="336">
        <v>1</v>
      </c>
      <c r="D59" s="295" t="s">
        <v>12</v>
      </c>
      <c r="E59" s="295"/>
      <c r="F59" s="295" t="s">
        <v>29</v>
      </c>
      <c r="G59" s="338"/>
      <c r="H59" s="295" t="s">
        <v>31</v>
      </c>
      <c r="I59" s="339"/>
      <c r="J59" s="295" t="s">
        <v>41</v>
      </c>
      <c r="K59" s="295" t="e">
        <f>VLOOKUP(A59,選手名簿!$A$3:$Q$170,11)</f>
        <v>#N/A</v>
      </c>
      <c r="L59" s="340" t="s">
        <v>31</v>
      </c>
      <c r="M59" s="340" t="e">
        <f>VLOOKUP(A59,選手名簿!$A$3:$Q$170,13)</f>
        <v>#N/A</v>
      </c>
      <c r="N59" s="341" t="e">
        <f>VLOOKUP(A59,選手名簿!$A$3:$Q$170,14)</f>
        <v>#N/A</v>
      </c>
      <c r="O59" s="341" t="s">
        <v>41</v>
      </c>
      <c r="P59" s="295"/>
      <c r="Q59" s="341" t="e">
        <f>VLOOKUP(A59,選手名簿!$A$3:$Q$170,17)</f>
        <v>#N/A</v>
      </c>
      <c r="R59" s="295"/>
      <c r="S59" s="295">
        <v>99</v>
      </c>
      <c r="T59" s="336">
        <v>8</v>
      </c>
      <c r="U59" s="232"/>
      <c r="V59" s="232" t="str">
        <f t="shared" si="0"/>
        <v/>
      </c>
      <c r="W59" s="232"/>
      <c r="X59" s="234">
        <v>40</v>
      </c>
    </row>
    <row r="60" spans="1:47" s="234" customFormat="1" x14ac:dyDescent="0.2">
      <c r="A60" s="326"/>
      <c r="B60" s="327" t="s">
        <v>4</v>
      </c>
      <c r="C60" s="328">
        <v>2</v>
      </c>
      <c r="D60" s="294" t="s">
        <v>14</v>
      </c>
      <c r="E60" s="294"/>
      <c r="F60" s="294" t="s">
        <v>29</v>
      </c>
      <c r="G60" s="329"/>
      <c r="H60" s="294" t="s">
        <v>31</v>
      </c>
      <c r="I60" s="330"/>
      <c r="J60" s="294" t="s">
        <v>41</v>
      </c>
      <c r="K60" s="294" t="e">
        <f>VLOOKUP(A60,選手名簿!$A$3:$Q$170,11)</f>
        <v>#N/A</v>
      </c>
      <c r="L60" s="331" t="s">
        <v>31</v>
      </c>
      <c r="M60" s="331" t="e">
        <f>VLOOKUP(A60,選手名簿!$A$3:$Q$170,13)</f>
        <v>#N/A</v>
      </c>
      <c r="N60" s="332" t="e">
        <f>VLOOKUP(A60,選手名簿!$A$3:$Q$170,14)</f>
        <v>#N/A</v>
      </c>
      <c r="O60" s="332" t="s">
        <v>41</v>
      </c>
      <c r="P60" s="294"/>
      <c r="Q60" s="332" t="e">
        <f>VLOOKUP(A60,選手名簿!$A$3:$Q$170,17)</f>
        <v>#N/A</v>
      </c>
      <c r="R60" s="294"/>
      <c r="S60" s="294">
        <v>1</v>
      </c>
      <c r="T60" s="328">
        <v>1</v>
      </c>
      <c r="U60" s="232"/>
      <c r="V60" s="232" t="str">
        <f t="shared" si="0"/>
        <v/>
      </c>
      <c r="W60" s="232" t="e">
        <f>RANK(V60,$V$60:$V$91,1)</f>
        <v>#VALUE!</v>
      </c>
      <c r="X60" s="234">
        <v>41</v>
      </c>
      <c r="AU60" s="234">
        <v>1</v>
      </c>
    </row>
    <row r="61" spans="1:47" s="234" customFormat="1" x14ac:dyDescent="0.2">
      <c r="A61" s="333">
        <v>120</v>
      </c>
      <c r="B61" s="334" t="s">
        <v>4</v>
      </c>
      <c r="C61" s="333">
        <v>2</v>
      </c>
      <c r="D61" s="274" t="s">
        <v>14</v>
      </c>
      <c r="E61" s="274"/>
      <c r="F61" s="274" t="s">
        <v>29</v>
      </c>
      <c r="G61" s="278"/>
      <c r="H61" s="274" t="s">
        <v>31</v>
      </c>
      <c r="I61" s="279"/>
      <c r="J61" s="274" t="s">
        <v>41</v>
      </c>
      <c r="K61" s="274" t="str">
        <f>VLOOKUP(A61,選手名簿!$A$3:$Q$170,11)</f>
        <v>石井　暖也</v>
      </c>
      <c r="L61" s="280" t="s">
        <v>31</v>
      </c>
      <c r="M61" s="280" t="str">
        <f>VLOOKUP(A61,選手名簿!$A$3:$Q$170,13)</f>
        <v>芦　城</v>
      </c>
      <c r="N61" s="335">
        <f>VLOOKUP(A61,選手名簿!$A$3:$Q$170,14)</f>
        <v>3</v>
      </c>
      <c r="O61" s="335" t="s">
        <v>41</v>
      </c>
      <c r="P61" s="274"/>
      <c r="Q61" s="335" t="str">
        <f>VLOOKUP(A61,選手名簿!$A$3:$Q$170,17)</f>
        <v>イシイ　ハルヤ</v>
      </c>
      <c r="R61" s="274"/>
      <c r="S61" s="274">
        <v>1</v>
      </c>
      <c r="T61" s="333">
        <v>2</v>
      </c>
      <c r="U61" s="232"/>
      <c r="V61" s="232" t="str">
        <f t="shared" si="0"/>
        <v/>
      </c>
      <c r="W61" s="232" t="e">
        <f t="shared" ref="W61:W91" si="2">RANK(V61,$V$60:$V$91,1)</f>
        <v>#VALUE!</v>
      </c>
      <c r="X61" s="234">
        <v>42</v>
      </c>
      <c r="AU61" s="234">
        <v>2</v>
      </c>
    </row>
    <row r="62" spans="1:47" s="234" customFormat="1" x14ac:dyDescent="0.2">
      <c r="A62" s="333">
        <v>517</v>
      </c>
      <c r="B62" s="334" t="s">
        <v>4</v>
      </c>
      <c r="C62" s="333">
        <v>2</v>
      </c>
      <c r="D62" s="274" t="s">
        <v>14</v>
      </c>
      <c r="E62" s="274"/>
      <c r="F62" s="274" t="s">
        <v>29</v>
      </c>
      <c r="G62" s="278"/>
      <c r="H62" s="274" t="s">
        <v>31</v>
      </c>
      <c r="I62" s="279"/>
      <c r="J62" s="274" t="s">
        <v>41</v>
      </c>
      <c r="K62" s="274" t="str">
        <f>VLOOKUP(A62,選手名簿!$A$3:$Q$170,11)</f>
        <v>東野　友哉</v>
      </c>
      <c r="L62" s="280" t="s">
        <v>31</v>
      </c>
      <c r="M62" s="280" t="str">
        <f>VLOOKUP(A62,選手名簿!$A$3:$Q$170,13)</f>
        <v>南　部</v>
      </c>
      <c r="N62" s="335">
        <f>VLOOKUP(A62,選手名簿!$A$3:$Q$170,14)</f>
        <v>3</v>
      </c>
      <c r="O62" s="335" t="s">
        <v>41</v>
      </c>
      <c r="P62" s="274"/>
      <c r="Q62" s="335" t="str">
        <f>VLOOKUP(A62,選手名簿!$A$3:$Q$170,17)</f>
        <v>ヒガシノ　トモヤ</v>
      </c>
      <c r="R62" s="274"/>
      <c r="S62" s="274">
        <v>1</v>
      </c>
      <c r="T62" s="333">
        <v>3</v>
      </c>
      <c r="U62" s="232"/>
      <c r="V62" s="232" t="str">
        <f t="shared" si="0"/>
        <v/>
      </c>
      <c r="W62" s="232" t="e">
        <f t="shared" si="2"/>
        <v>#VALUE!</v>
      </c>
      <c r="X62" s="234">
        <v>43</v>
      </c>
      <c r="AU62" s="234">
        <v>3</v>
      </c>
    </row>
    <row r="63" spans="1:47" s="234" customFormat="1" x14ac:dyDescent="0.2">
      <c r="A63" s="333">
        <v>320</v>
      </c>
      <c r="B63" s="334" t="s">
        <v>4</v>
      </c>
      <c r="C63" s="333">
        <v>2</v>
      </c>
      <c r="D63" s="274" t="s">
        <v>14</v>
      </c>
      <c r="E63" s="274"/>
      <c r="F63" s="274" t="s">
        <v>29</v>
      </c>
      <c r="G63" s="278"/>
      <c r="H63" s="274" t="s">
        <v>31</v>
      </c>
      <c r="I63" s="279"/>
      <c r="J63" s="274" t="s">
        <v>41</v>
      </c>
      <c r="K63" s="274" t="str">
        <f>VLOOKUP(A63,選手名簿!$A$3:$Q$170,11)</f>
        <v>北　　晏和</v>
      </c>
      <c r="L63" s="280" t="s">
        <v>31</v>
      </c>
      <c r="M63" s="280" t="str">
        <f>VLOOKUP(A63,選手名簿!$A$3:$Q$170,13)</f>
        <v>松　陽</v>
      </c>
      <c r="N63" s="335">
        <f>VLOOKUP(A63,選手名簿!$A$3:$Q$170,14)</f>
        <v>3</v>
      </c>
      <c r="O63" s="335" t="s">
        <v>41</v>
      </c>
      <c r="P63" s="274"/>
      <c r="Q63" s="335" t="str">
        <f>VLOOKUP(A63,選手名簿!$A$3:$Q$170,17)</f>
        <v>キタ　ヤスカズ</v>
      </c>
      <c r="R63" s="274"/>
      <c r="S63" s="274">
        <v>1</v>
      </c>
      <c r="T63" s="333">
        <v>4</v>
      </c>
      <c r="U63" s="232"/>
      <c r="V63" s="232" t="str">
        <f t="shared" si="0"/>
        <v/>
      </c>
      <c r="W63" s="232" t="e">
        <f t="shared" si="2"/>
        <v>#VALUE!</v>
      </c>
      <c r="X63" s="234">
        <v>44</v>
      </c>
      <c r="AU63" s="234">
        <v>4</v>
      </c>
    </row>
    <row r="64" spans="1:47" s="234" customFormat="1" x14ac:dyDescent="0.2">
      <c r="A64" s="333">
        <v>600</v>
      </c>
      <c r="B64" s="334" t="s">
        <v>4</v>
      </c>
      <c r="C64" s="333">
        <v>2</v>
      </c>
      <c r="D64" s="274" t="s">
        <v>14</v>
      </c>
      <c r="E64" s="274"/>
      <c r="F64" s="274" t="s">
        <v>29</v>
      </c>
      <c r="G64" s="278"/>
      <c r="H64" s="274" t="s">
        <v>31</v>
      </c>
      <c r="I64" s="279"/>
      <c r="J64" s="274" t="s">
        <v>41</v>
      </c>
      <c r="K64" s="274" t="str">
        <f>VLOOKUP(A64,選手名簿!$A$3:$Q$170,11)</f>
        <v>岡崎　愛斗</v>
      </c>
      <c r="L64" s="280" t="s">
        <v>31</v>
      </c>
      <c r="M64" s="280" t="str">
        <f>VLOOKUP(A64,選手名簿!$A$3:$Q$170,13)</f>
        <v>中　海</v>
      </c>
      <c r="N64" s="335">
        <f>VLOOKUP(A64,選手名簿!$A$3:$Q$170,14)</f>
        <v>3</v>
      </c>
      <c r="O64" s="335" t="s">
        <v>41</v>
      </c>
      <c r="P64" s="274"/>
      <c r="Q64" s="335" t="str">
        <f>VLOOKUP(A64,選手名簿!$A$3:$Q$170,17)</f>
        <v>オカザキ　マナト</v>
      </c>
      <c r="R64" s="274"/>
      <c r="S64" s="274">
        <v>1</v>
      </c>
      <c r="T64" s="274">
        <v>5</v>
      </c>
      <c r="U64" s="232"/>
      <c r="V64" s="232" t="str">
        <f t="shared" si="0"/>
        <v/>
      </c>
      <c r="W64" s="232" t="e">
        <f t="shared" si="2"/>
        <v>#VALUE!</v>
      </c>
      <c r="X64" s="234">
        <v>45</v>
      </c>
      <c r="AU64" s="234">
        <v>5</v>
      </c>
    </row>
    <row r="65" spans="1:47" s="234" customFormat="1" x14ac:dyDescent="0.2">
      <c r="A65" s="333">
        <v>524</v>
      </c>
      <c r="B65" s="334" t="s">
        <v>4</v>
      </c>
      <c r="C65" s="333">
        <v>2</v>
      </c>
      <c r="D65" s="274" t="s">
        <v>14</v>
      </c>
      <c r="E65" s="274"/>
      <c r="F65" s="274" t="s">
        <v>29</v>
      </c>
      <c r="G65" s="278"/>
      <c r="H65" s="274" t="s">
        <v>31</v>
      </c>
      <c r="I65" s="279"/>
      <c r="J65" s="274" t="s">
        <v>41</v>
      </c>
      <c r="K65" s="274" t="str">
        <f>VLOOKUP(A65,選手名簿!$A$3:$Q$170,11)</f>
        <v>岩崎　永遠</v>
      </c>
      <c r="L65" s="280" t="s">
        <v>31</v>
      </c>
      <c r="M65" s="280" t="str">
        <f>VLOOKUP(A65,選手名簿!$A$3:$Q$170,13)</f>
        <v>南　部</v>
      </c>
      <c r="N65" s="335">
        <f>VLOOKUP(A65,選手名簿!$A$3:$Q$170,14)</f>
        <v>2</v>
      </c>
      <c r="O65" s="335" t="s">
        <v>41</v>
      </c>
      <c r="P65" s="274"/>
      <c r="Q65" s="335" t="str">
        <f>VLOOKUP(A65,選手名簿!$A$3:$Q$170,17)</f>
        <v>イワサキ　トワ</v>
      </c>
      <c r="R65" s="274"/>
      <c r="S65" s="274">
        <v>1</v>
      </c>
      <c r="T65" s="333">
        <v>6</v>
      </c>
      <c r="U65" s="232"/>
      <c r="V65" s="232" t="str">
        <f t="shared" si="0"/>
        <v/>
      </c>
      <c r="W65" s="232" t="e">
        <f t="shared" si="2"/>
        <v>#VALUE!</v>
      </c>
      <c r="X65" s="234">
        <v>46</v>
      </c>
      <c r="AU65" s="234">
        <v>6</v>
      </c>
    </row>
    <row r="66" spans="1:47" s="234" customFormat="1" x14ac:dyDescent="0.2">
      <c r="A66" s="333"/>
      <c r="B66" s="334" t="s">
        <v>4</v>
      </c>
      <c r="C66" s="333">
        <v>2</v>
      </c>
      <c r="D66" s="274" t="s">
        <v>14</v>
      </c>
      <c r="E66" s="274"/>
      <c r="F66" s="274" t="s">
        <v>29</v>
      </c>
      <c r="G66" s="278"/>
      <c r="H66" s="274" t="s">
        <v>31</v>
      </c>
      <c r="I66" s="279"/>
      <c r="J66" s="274" t="s">
        <v>41</v>
      </c>
      <c r="K66" s="274" t="e">
        <f>VLOOKUP(A66,選手名簿!$A$3:$Q$170,11)</f>
        <v>#N/A</v>
      </c>
      <c r="L66" s="280" t="s">
        <v>31</v>
      </c>
      <c r="M66" s="280" t="e">
        <f>VLOOKUP(A66,選手名簿!$A$3:$Q$170,13)</f>
        <v>#N/A</v>
      </c>
      <c r="N66" s="335" t="e">
        <f>VLOOKUP(A66,選手名簿!$A$3:$Q$170,14)</f>
        <v>#N/A</v>
      </c>
      <c r="O66" s="335" t="s">
        <v>41</v>
      </c>
      <c r="P66" s="274"/>
      <c r="Q66" s="335" t="e">
        <f>VLOOKUP(A66,選手名簿!$A$3:$Q$170,17)</f>
        <v>#N/A</v>
      </c>
      <c r="R66" s="274"/>
      <c r="S66" s="274">
        <v>1</v>
      </c>
      <c r="T66" s="333">
        <v>7</v>
      </c>
      <c r="U66" s="232"/>
      <c r="V66" s="232" t="str">
        <f t="shared" si="0"/>
        <v/>
      </c>
      <c r="W66" s="232" t="e">
        <f t="shared" si="2"/>
        <v>#VALUE!</v>
      </c>
      <c r="X66" s="234">
        <v>47</v>
      </c>
      <c r="AU66" s="234">
        <v>7</v>
      </c>
    </row>
    <row r="67" spans="1:47" s="234" customFormat="1" ht="14.5" thickBot="1" x14ac:dyDescent="0.25">
      <c r="A67" s="336"/>
      <c r="B67" s="337" t="s">
        <v>4</v>
      </c>
      <c r="C67" s="336">
        <v>2</v>
      </c>
      <c r="D67" s="295" t="s">
        <v>14</v>
      </c>
      <c r="E67" s="295"/>
      <c r="F67" s="295" t="s">
        <v>29</v>
      </c>
      <c r="G67" s="338"/>
      <c r="H67" s="295" t="s">
        <v>31</v>
      </c>
      <c r="I67" s="339"/>
      <c r="J67" s="295" t="s">
        <v>41</v>
      </c>
      <c r="K67" s="295" t="e">
        <f>VLOOKUP(A67,選手名簿!$A$3:$Q$170,11)</f>
        <v>#N/A</v>
      </c>
      <c r="L67" s="340" t="s">
        <v>31</v>
      </c>
      <c r="M67" s="340" t="e">
        <f>VLOOKUP(A67,選手名簿!$A$3:$Q$170,13)</f>
        <v>#N/A</v>
      </c>
      <c r="N67" s="341" t="e">
        <f>VLOOKUP(A67,選手名簿!$A$3:$Q$170,14)</f>
        <v>#N/A</v>
      </c>
      <c r="O67" s="341" t="s">
        <v>41</v>
      </c>
      <c r="P67" s="295"/>
      <c r="Q67" s="341" t="e">
        <f>VLOOKUP(A67,選手名簿!$A$3:$Q$170,17)</f>
        <v>#N/A</v>
      </c>
      <c r="R67" s="295"/>
      <c r="S67" s="295">
        <v>1</v>
      </c>
      <c r="T67" s="336">
        <v>8</v>
      </c>
      <c r="U67" s="232"/>
      <c r="V67" s="232" t="str">
        <f t="shared" si="0"/>
        <v/>
      </c>
      <c r="W67" s="232" t="e">
        <f t="shared" si="2"/>
        <v>#VALUE!</v>
      </c>
      <c r="X67" s="234">
        <v>48</v>
      </c>
      <c r="AU67" s="234">
        <v>8</v>
      </c>
    </row>
    <row r="68" spans="1:47" s="234" customFormat="1" x14ac:dyDescent="0.2">
      <c r="A68" s="328"/>
      <c r="B68" s="327" t="s">
        <v>4</v>
      </c>
      <c r="C68" s="328">
        <v>2</v>
      </c>
      <c r="D68" s="294" t="s">
        <v>14</v>
      </c>
      <c r="E68" s="294"/>
      <c r="F68" s="294" t="s">
        <v>29</v>
      </c>
      <c r="G68" s="329"/>
      <c r="H68" s="294" t="s">
        <v>31</v>
      </c>
      <c r="I68" s="330"/>
      <c r="J68" s="294" t="s">
        <v>41</v>
      </c>
      <c r="K68" s="294" t="e">
        <f>VLOOKUP(A68,選手名簿!$A$3:$Q$170,11)</f>
        <v>#N/A</v>
      </c>
      <c r="L68" s="331" t="s">
        <v>31</v>
      </c>
      <c r="M68" s="331" t="e">
        <f>VLOOKUP(A68,選手名簿!$A$3:$Q$170,13)</f>
        <v>#N/A</v>
      </c>
      <c r="N68" s="332" t="e">
        <f>VLOOKUP(A68,選手名簿!$A$3:$Q$170,14)</f>
        <v>#N/A</v>
      </c>
      <c r="O68" s="332" t="s">
        <v>41</v>
      </c>
      <c r="P68" s="294"/>
      <c r="Q68" s="332" t="e">
        <f>VLOOKUP(A68,選手名簿!$A$3:$Q$170,17)</f>
        <v>#N/A</v>
      </c>
      <c r="R68" s="294"/>
      <c r="S68" s="294">
        <v>2</v>
      </c>
      <c r="T68" s="328">
        <v>1</v>
      </c>
      <c r="U68" s="232"/>
      <c r="V68" s="232" t="str">
        <f t="shared" si="0"/>
        <v/>
      </c>
      <c r="W68" s="232" t="e">
        <f t="shared" si="2"/>
        <v>#VALUE!</v>
      </c>
      <c r="X68" s="234">
        <v>49</v>
      </c>
    </row>
    <row r="69" spans="1:47" s="234" customFormat="1" x14ac:dyDescent="0.2">
      <c r="A69" s="333">
        <v>126</v>
      </c>
      <c r="B69" s="334" t="s">
        <v>4</v>
      </c>
      <c r="C69" s="333">
        <v>2</v>
      </c>
      <c r="D69" s="274" t="s">
        <v>14</v>
      </c>
      <c r="E69" s="274"/>
      <c r="F69" s="274" t="s">
        <v>29</v>
      </c>
      <c r="G69" s="278"/>
      <c r="H69" s="274" t="s">
        <v>31</v>
      </c>
      <c r="I69" s="279"/>
      <c r="J69" s="274" t="s">
        <v>41</v>
      </c>
      <c r="K69" s="274" t="str">
        <f>VLOOKUP(A69,選手名簿!$A$3:$Q$170,11)</f>
        <v>打田　大輝</v>
      </c>
      <c r="L69" s="280" t="s">
        <v>31</v>
      </c>
      <c r="M69" s="280" t="str">
        <f>VLOOKUP(A69,選手名簿!$A$3:$Q$170,13)</f>
        <v>芦　城</v>
      </c>
      <c r="N69" s="335">
        <f>VLOOKUP(A69,選手名簿!$A$3:$Q$170,14)</f>
        <v>3</v>
      </c>
      <c r="O69" s="335" t="s">
        <v>41</v>
      </c>
      <c r="P69" s="274"/>
      <c r="Q69" s="335" t="str">
        <f>VLOOKUP(A69,選手名簿!$A$3:$Q$170,17)</f>
        <v>ウチダ　ダイキ</v>
      </c>
      <c r="R69" s="274"/>
      <c r="S69" s="274">
        <v>2</v>
      </c>
      <c r="T69" s="333">
        <v>2</v>
      </c>
      <c r="U69" s="232"/>
      <c r="V69" s="232" t="str">
        <f t="shared" si="0"/>
        <v/>
      </c>
      <c r="W69" s="232" t="e">
        <f t="shared" si="2"/>
        <v>#VALUE!</v>
      </c>
      <c r="X69" s="234">
        <v>50</v>
      </c>
    </row>
    <row r="70" spans="1:47" s="234" customFormat="1" x14ac:dyDescent="0.2">
      <c r="A70" s="333">
        <v>520</v>
      </c>
      <c r="B70" s="334" t="s">
        <v>4</v>
      </c>
      <c r="C70" s="333">
        <v>2</v>
      </c>
      <c r="D70" s="274" t="s">
        <v>14</v>
      </c>
      <c r="E70" s="274"/>
      <c r="F70" s="274" t="s">
        <v>29</v>
      </c>
      <c r="G70" s="278"/>
      <c r="H70" s="274" t="s">
        <v>31</v>
      </c>
      <c r="I70" s="279"/>
      <c r="J70" s="274" t="s">
        <v>41</v>
      </c>
      <c r="K70" s="274" t="str">
        <f>VLOOKUP(A70,選手名簿!$A$3:$Q$170,11)</f>
        <v>中村　　匠</v>
      </c>
      <c r="L70" s="280" t="s">
        <v>31</v>
      </c>
      <c r="M70" s="280" t="str">
        <f>VLOOKUP(A70,選手名簿!$A$3:$Q$170,13)</f>
        <v>南　部</v>
      </c>
      <c r="N70" s="335">
        <f>VLOOKUP(A70,選手名簿!$A$3:$Q$170,14)</f>
        <v>3</v>
      </c>
      <c r="O70" s="335" t="s">
        <v>41</v>
      </c>
      <c r="P70" s="274"/>
      <c r="Q70" s="335" t="str">
        <f>VLOOKUP(A70,選手名簿!$A$3:$Q$170,17)</f>
        <v>ナカムラ　タクミ</v>
      </c>
      <c r="R70" s="274"/>
      <c r="S70" s="274">
        <v>2</v>
      </c>
      <c r="T70" s="333">
        <v>3</v>
      </c>
      <c r="U70" s="232"/>
      <c r="V70" s="232" t="str">
        <f t="shared" si="0"/>
        <v/>
      </c>
      <c r="W70" s="232" t="e">
        <f t="shared" si="2"/>
        <v>#VALUE!</v>
      </c>
      <c r="X70" s="234">
        <v>51</v>
      </c>
    </row>
    <row r="71" spans="1:47" s="234" customFormat="1" x14ac:dyDescent="0.2">
      <c r="A71" s="333">
        <v>246</v>
      </c>
      <c r="B71" s="334" t="s">
        <v>4</v>
      </c>
      <c r="C71" s="333">
        <v>2</v>
      </c>
      <c r="D71" s="274" t="s">
        <v>14</v>
      </c>
      <c r="E71" s="274"/>
      <c r="F71" s="274" t="s">
        <v>29</v>
      </c>
      <c r="G71" s="278"/>
      <c r="H71" s="274" t="s">
        <v>31</v>
      </c>
      <c r="I71" s="279"/>
      <c r="J71" s="274" t="s">
        <v>41</v>
      </c>
      <c r="K71" s="274" t="str">
        <f>VLOOKUP(A71,選手名簿!$A$3:$Q$170,11)</f>
        <v>木下　桜輔</v>
      </c>
      <c r="L71" s="280" t="s">
        <v>31</v>
      </c>
      <c r="M71" s="280" t="str">
        <f>VLOOKUP(A71,選手名簿!$A$3:$Q$170,13)</f>
        <v>丸　内</v>
      </c>
      <c r="N71" s="335">
        <f>VLOOKUP(A71,選手名簿!$A$3:$Q$170,14)</f>
        <v>3</v>
      </c>
      <c r="O71" s="335" t="s">
        <v>41</v>
      </c>
      <c r="P71" s="274"/>
      <c r="Q71" s="335" t="str">
        <f>VLOOKUP(A71,選手名簿!$A$3:$Q$170,17)</f>
        <v>キノシタ　オオスケ</v>
      </c>
      <c r="R71" s="274"/>
      <c r="S71" s="274">
        <v>2</v>
      </c>
      <c r="T71" s="333">
        <v>4</v>
      </c>
      <c r="U71" s="232"/>
      <c r="V71" s="232" t="str">
        <f t="shared" si="0"/>
        <v/>
      </c>
      <c r="W71" s="232" t="e">
        <f t="shared" si="2"/>
        <v>#VALUE!</v>
      </c>
      <c r="X71" s="234">
        <v>52</v>
      </c>
    </row>
    <row r="72" spans="1:47" s="234" customFormat="1" x14ac:dyDescent="0.2">
      <c r="A72" s="333">
        <v>337</v>
      </c>
      <c r="B72" s="334" t="s">
        <v>4</v>
      </c>
      <c r="C72" s="333">
        <v>2</v>
      </c>
      <c r="D72" s="274" t="s">
        <v>14</v>
      </c>
      <c r="E72" s="276"/>
      <c r="F72" s="274" t="s">
        <v>29</v>
      </c>
      <c r="G72" s="278"/>
      <c r="H72" s="274" t="s">
        <v>31</v>
      </c>
      <c r="I72" s="279"/>
      <c r="J72" s="274" t="s">
        <v>41</v>
      </c>
      <c r="K72" s="274" t="str">
        <f>VLOOKUP(A72,選手名簿!$A$3:$Q$170,11)</f>
        <v>向　竜之介</v>
      </c>
      <c r="L72" s="274" t="s">
        <v>31</v>
      </c>
      <c r="M72" s="274" t="str">
        <f>VLOOKUP(A72,選手名簿!$A$3:$Q$170,13)</f>
        <v>松　陽</v>
      </c>
      <c r="N72" s="335">
        <f>VLOOKUP(A72,選手名簿!$A$3:$Q$170,14)</f>
        <v>2</v>
      </c>
      <c r="O72" s="335" t="s">
        <v>41</v>
      </c>
      <c r="P72" s="274"/>
      <c r="Q72" s="335" t="str">
        <f>VLOOKUP(A72,選手名簿!$A$3:$Q$170,17)</f>
        <v>ムカイ　リュウノスケ</v>
      </c>
      <c r="R72" s="274"/>
      <c r="S72" s="274">
        <v>2</v>
      </c>
      <c r="T72" s="274">
        <v>5</v>
      </c>
      <c r="U72" s="232"/>
      <c r="V72" s="232" t="str">
        <f t="shared" si="0"/>
        <v/>
      </c>
      <c r="W72" s="232" t="e">
        <f t="shared" si="2"/>
        <v>#VALUE!</v>
      </c>
      <c r="X72" s="234">
        <v>53</v>
      </c>
    </row>
    <row r="73" spans="1:47" s="234" customFormat="1" x14ac:dyDescent="0.2">
      <c r="A73" s="333">
        <v>128</v>
      </c>
      <c r="B73" s="334" t="s">
        <v>4</v>
      </c>
      <c r="C73" s="333">
        <v>2</v>
      </c>
      <c r="D73" s="274" t="s">
        <v>14</v>
      </c>
      <c r="E73" s="274"/>
      <c r="F73" s="274" t="s">
        <v>29</v>
      </c>
      <c r="G73" s="278"/>
      <c r="H73" s="274" t="s">
        <v>31</v>
      </c>
      <c r="I73" s="279"/>
      <c r="J73" s="274" t="s">
        <v>41</v>
      </c>
      <c r="K73" s="274" t="str">
        <f>VLOOKUP(A73,選手名簿!$A$3:$Q$170,11)</f>
        <v>糸尾　侑将</v>
      </c>
      <c r="L73" s="280" t="s">
        <v>31</v>
      </c>
      <c r="M73" s="280" t="str">
        <f>VLOOKUP(A73,選手名簿!$A$3:$Q$170,13)</f>
        <v>芦　城</v>
      </c>
      <c r="N73" s="335">
        <f>VLOOKUP(A73,選手名簿!$A$3:$Q$170,14)</f>
        <v>3</v>
      </c>
      <c r="O73" s="335" t="s">
        <v>41</v>
      </c>
      <c r="P73" s="274"/>
      <c r="Q73" s="335" t="str">
        <f>VLOOKUP(A73,選手名簿!$A$3:$Q$170,17)</f>
        <v>イトオ　ユウスケ</v>
      </c>
      <c r="R73" s="274"/>
      <c r="S73" s="274">
        <v>2</v>
      </c>
      <c r="T73" s="333">
        <v>6</v>
      </c>
      <c r="U73" s="232"/>
      <c r="V73" s="232" t="str">
        <f t="shared" si="0"/>
        <v/>
      </c>
      <c r="W73" s="232" t="e">
        <f t="shared" si="2"/>
        <v>#VALUE!</v>
      </c>
      <c r="X73" s="234">
        <v>54</v>
      </c>
    </row>
    <row r="74" spans="1:47" s="234" customFormat="1" x14ac:dyDescent="0.2">
      <c r="A74" s="333"/>
      <c r="B74" s="334" t="s">
        <v>4</v>
      </c>
      <c r="C74" s="333">
        <v>2</v>
      </c>
      <c r="D74" s="274" t="s">
        <v>14</v>
      </c>
      <c r="E74" s="274"/>
      <c r="F74" s="274" t="s">
        <v>29</v>
      </c>
      <c r="G74" s="278"/>
      <c r="H74" s="274" t="s">
        <v>31</v>
      </c>
      <c r="I74" s="279"/>
      <c r="J74" s="274" t="s">
        <v>41</v>
      </c>
      <c r="K74" s="274" t="e">
        <f>VLOOKUP(A74,選手名簿!$A$3:$Q$170,11)</f>
        <v>#N/A</v>
      </c>
      <c r="L74" s="280" t="s">
        <v>31</v>
      </c>
      <c r="M74" s="280" t="e">
        <f>VLOOKUP(A74,選手名簿!$A$3:$Q$170,13)</f>
        <v>#N/A</v>
      </c>
      <c r="N74" s="335" t="e">
        <f>VLOOKUP(A74,選手名簿!$A$3:$Q$170,14)</f>
        <v>#N/A</v>
      </c>
      <c r="O74" s="335" t="s">
        <v>41</v>
      </c>
      <c r="P74" s="274"/>
      <c r="Q74" s="335" t="e">
        <f>VLOOKUP(A74,選手名簿!$A$3:$Q$170,17)</f>
        <v>#N/A</v>
      </c>
      <c r="R74" s="274"/>
      <c r="S74" s="274">
        <v>2</v>
      </c>
      <c r="T74" s="333">
        <v>7</v>
      </c>
      <c r="U74" s="232"/>
      <c r="V74" s="232" t="str">
        <f t="shared" si="0"/>
        <v/>
      </c>
      <c r="W74" s="232" t="e">
        <f t="shared" si="2"/>
        <v>#VALUE!</v>
      </c>
      <c r="X74" s="234">
        <v>55</v>
      </c>
    </row>
    <row r="75" spans="1:47" s="234" customFormat="1" ht="14.5" thickBot="1" x14ac:dyDescent="0.25">
      <c r="A75" s="295"/>
      <c r="B75" s="337" t="s">
        <v>4</v>
      </c>
      <c r="C75" s="336">
        <v>2</v>
      </c>
      <c r="D75" s="295" t="s">
        <v>14</v>
      </c>
      <c r="E75" s="342"/>
      <c r="F75" s="295" t="s">
        <v>29</v>
      </c>
      <c r="G75" s="338"/>
      <c r="H75" s="295" t="s">
        <v>31</v>
      </c>
      <c r="I75" s="339"/>
      <c r="J75" s="295" t="s">
        <v>41</v>
      </c>
      <c r="K75" s="295" t="e">
        <f>VLOOKUP(A75,選手名簿!$A$3:$Q$170,11)</f>
        <v>#N/A</v>
      </c>
      <c r="L75" s="295" t="s">
        <v>31</v>
      </c>
      <c r="M75" s="295" t="e">
        <f>VLOOKUP(A75,選手名簿!$A$3:$Q$170,13)</f>
        <v>#N/A</v>
      </c>
      <c r="N75" s="341" t="e">
        <f>VLOOKUP(A75,選手名簿!$A$3:$Q$170,14)</f>
        <v>#N/A</v>
      </c>
      <c r="O75" s="341" t="s">
        <v>41</v>
      </c>
      <c r="P75" s="295"/>
      <c r="Q75" s="341" t="e">
        <f>VLOOKUP(A75,選手名簿!$A$3:$Q$170,17)</f>
        <v>#N/A</v>
      </c>
      <c r="R75" s="295"/>
      <c r="S75" s="295">
        <v>2</v>
      </c>
      <c r="T75" s="336">
        <v>8</v>
      </c>
      <c r="U75" s="232"/>
      <c r="V75" s="232" t="str">
        <f t="shared" si="0"/>
        <v/>
      </c>
      <c r="W75" s="232" t="e">
        <f t="shared" si="2"/>
        <v>#VALUE!</v>
      </c>
      <c r="X75" s="234">
        <v>56</v>
      </c>
    </row>
    <row r="76" spans="1:47" s="234" customFormat="1" x14ac:dyDescent="0.2">
      <c r="A76" s="328"/>
      <c r="B76" s="327" t="s">
        <v>4</v>
      </c>
      <c r="C76" s="328">
        <v>2</v>
      </c>
      <c r="D76" s="294" t="s">
        <v>14</v>
      </c>
      <c r="E76" s="294"/>
      <c r="F76" s="294" t="s">
        <v>29</v>
      </c>
      <c r="G76" s="329"/>
      <c r="H76" s="294" t="s">
        <v>31</v>
      </c>
      <c r="I76" s="330"/>
      <c r="J76" s="294" t="s">
        <v>41</v>
      </c>
      <c r="K76" s="294" t="e">
        <f>VLOOKUP(A76,選手名簿!$A$3:$Q$170,11)</f>
        <v>#N/A</v>
      </c>
      <c r="L76" s="331" t="s">
        <v>31</v>
      </c>
      <c r="M76" s="331" t="e">
        <f>VLOOKUP(A76,選手名簿!$A$3:$Q$170,13)</f>
        <v>#N/A</v>
      </c>
      <c r="N76" s="332" t="e">
        <f>VLOOKUP(A76,選手名簿!$A$3:$Q$170,14)</f>
        <v>#N/A</v>
      </c>
      <c r="O76" s="332" t="s">
        <v>41</v>
      </c>
      <c r="P76" s="294"/>
      <c r="Q76" s="332" t="e">
        <f>VLOOKUP(A76,選手名簿!$A$3:$Q$170,17)</f>
        <v>#N/A</v>
      </c>
      <c r="R76" s="294"/>
      <c r="S76" s="294">
        <v>3</v>
      </c>
      <c r="T76" s="328">
        <v>1</v>
      </c>
      <c r="U76" s="232"/>
      <c r="V76" s="232" t="str">
        <f t="shared" si="0"/>
        <v/>
      </c>
      <c r="W76" s="232" t="e">
        <f t="shared" si="2"/>
        <v>#VALUE!</v>
      </c>
      <c r="X76" s="234">
        <v>57</v>
      </c>
    </row>
    <row r="77" spans="1:47" s="234" customFormat="1" x14ac:dyDescent="0.2">
      <c r="A77" s="333"/>
      <c r="B77" s="334" t="s">
        <v>4</v>
      </c>
      <c r="C77" s="333">
        <v>2</v>
      </c>
      <c r="D77" s="274" t="s">
        <v>14</v>
      </c>
      <c r="E77" s="274"/>
      <c r="F77" s="274" t="s">
        <v>29</v>
      </c>
      <c r="G77" s="278"/>
      <c r="H77" s="274" t="s">
        <v>31</v>
      </c>
      <c r="I77" s="279"/>
      <c r="J77" s="274" t="s">
        <v>41</v>
      </c>
      <c r="K77" s="274" t="e">
        <f>VLOOKUP(A77,選手名簿!$A$3:$Q$170,11)</f>
        <v>#N/A</v>
      </c>
      <c r="L77" s="280" t="s">
        <v>31</v>
      </c>
      <c r="M77" s="280" t="e">
        <f>VLOOKUP(A77,選手名簿!$A$3:$Q$170,13)</f>
        <v>#N/A</v>
      </c>
      <c r="N77" s="335" t="e">
        <f>VLOOKUP(A77,選手名簿!$A$3:$Q$170,14)</f>
        <v>#N/A</v>
      </c>
      <c r="O77" s="335" t="s">
        <v>41</v>
      </c>
      <c r="P77" s="274"/>
      <c r="Q77" s="335" t="e">
        <f>VLOOKUP(A77,選手名簿!$A$3:$Q$170,17)</f>
        <v>#N/A</v>
      </c>
      <c r="R77" s="274"/>
      <c r="S77" s="274">
        <v>3</v>
      </c>
      <c r="T77" s="333">
        <v>2</v>
      </c>
      <c r="U77" s="232"/>
      <c r="V77" s="232" t="str">
        <f t="shared" si="0"/>
        <v/>
      </c>
      <c r="W77" s="232" t="e">
        <f t="shared" si="2"/>
        <v>#VALUE!</v>
      </c>
      <c r="X77" s="234">
        <v>58</v>
      </c>
    </row>
    <row r="78" spans="1:47" s="234" customFormat="1" x14ac:dyDescent="0.2">
      <c r="A78" s="333"/>
      <c r="B78" s="334" t="s">
        <v>4</v>
      </c>
      <c r="C78" s="333">
        <v>2</v>
      </c>
      <c r="D78" s="274" t="s">
        <v>14</v>
      </c>
      <c r="E78" s="274"/>
      <c r="F78" s="274" t="s">
        <v>29</v>
      </c>
      <c r="G78" s="278"/>
      <c r="H78" s="274" t="s">
        <v>31</v>
      </c>
      <c r="I78" s="279"/>
      <c r="J78" s="274" t="s">
        <v>41</v>
      </c>
      <c r="K78" s="274" t="e">
        <f>VLOOKUP(A78,選手名簿!$A$3:$Q$170,11)</f>
        <v>#N/A</v>
      </c>
      <c r="L78" s="280" t="s">
        <v>31</v>
      </c>
      <c r="M78" s="280" t="e">
        <f>VLOOKUP(A78,選手名簿!$A$3:$Q$170,13)</f>
        <v>#N/A</v>
      </c>
      <c r="N78" s="335" t="e">
        <f>VLOOKUP(A78,選手名簿!$A$3:$Q$170,14)</f>
        <v>#N/A</v>
      </c>
      <c r="O78" s="335" t="s">
        <v>41</v>
      </c>
      <c r="P78" s="274"/>
      <c r="Q78" s="335" t="e">
        <f>VLOOKUP(A78,選手名簿!$A$3:$Q$170,17)</f>
        <v>#N/A</v>
      </c>
      <c r="R78" s="274"/>
      <c r="S78" s="274">
        <v>3</v>
      </c>
      <c r="T78" s="333">
        <v>3</v>
      </c>
      <c r="U78" s="232"/>
      <c r="V78" s="232" t="str">
        <f t="shared" si="0"/>
        <v/>
      </c>
      <c r="W78" s="232" t="e">
        <f t="shared" si="2"/>
        <v>#VALUE!</v>
      </c>
      <c r="X78" s="234">
        <v>59</v>
      </c>
    </row>
    <row r="79" spans="1:47" s="234" customFormat="1" x14ac:dyDescent="0.2">
      <c r="A79" s="333"/>
      <c r="B79" s="334" t="s">
        <v>4</v>
      </c>
      <c r="C79" s="333">
        <v>2</v>
      </c>
      <c r="D79" s="274" t="s">
        <v>14</v>
      </c>
      <c r="E79" s="274"/>
      <c r="F79" s="274" t="s">
        <v>29</v>
      </c>
      <c r="G79" s="278"/>
      <c r="H79" s="274" t="s">
        <v>31</v>
      </c>
      <c r="I79" s="279"/>
      <c r="J79" s="274" t="s">
        <v>41</v>
      </c>
      <c r="K79" s="274" t="e">
        <f>VLOOKUP(A79,選手名簿!$A$3:$Q$170,11)</f>
        <v>#N/A</v>
      </c>
      <c r="L79" s="280" t="s">
        <v>31</v>
      </c>
      <c r="M79" s="280" t="e">
        <f>VLOOKUP(A79,選手名簿!$A$3:$Q$170,13)</f>
        <v>#N/A</v>
      </c>
      <c r="N79" s="335" t="e">
        <f>VLOOKUP(A79,選手名簿!$A$3:$Q$170,14)</f>
        <v>#N/A</v>
      </c>
      <c r="O79" s="335" t="s">
        <v>41</v>
      </c>
      <c r="P79" s="274"/>
      <c r="Q79" s="335" t="e">
        <f>VLOOKUP(A79,選手名簿!$A$3:$Q$170,17)</f>
        <v>#N/A</v>
      </c>
      <c r="R79" s="274"/>
      <c r="S79" s="274">
        <v>3</v>
      </c>
      <c r="T79" s="333">
        <v>4</v>
      </c>
      <c r="U79" s="232"/>
      <c r="V79" s="232" t="str">
        <f t="shared" si="0"/>
        <v/>
      </c>
      <c r="W79" s="232" t="e">
        <f t="shared" si="2"/>
        <v>#VALUE!</v>
      </c>
      <c r="X79" s="234">
        <v>60</v>
      </c>
    </row>
    <row r="80" spans="1:47" s="234" customFormat="1" x14ac:dyDescent="0.2">
      <c r="A80" s="333"/>
      <c r="B80" s="334" t="s">
        <v>4</v>
      </c>
      <c r="C80" s="333">
        <v>2</v>
      </c>
      <c r="D80" s="274" t="s">
        <v>14</v>
      </c>
      <c r="E80" s="274"/>
      <c r="F80" s="274" t="s">
        <v>29</v>
      </c>
      <c r="G80" s="278"/>
      <c r="H80" s="274" t="s">
        <v>31</v>
      </c>
      <c r="I80" s="279"/>
      <c r="J80" s="274" t="s">
        <v>41</v>
      </c>
      <c r="K80" s="274" t="e">
        <f>VLOOKUP(A80,選手名簿!$A$3:$Q$170,11)</f>
        <v>#N/A</v>
      </c>
      <c r="L80" s="280" t="s">
        <v>31</v>
      </c>
      <c r="M80" s="280" t="e">
        <f>VLOOKUP(A80,選手名簿!$A$3:$Q$170,13)</f>
        <v>#N/A</v>
      </c>
      <c r="N80" s="335" t="e">
        <f>VLOOKUP(A80,選手名簿!$A$3:$Q$170,14)</f>
        <v>#N/A</v>
      </c>
      <c r="O80" s="335" t="s">
        <v>41</v>
      </c>
      <c r="P80" s="274"/>
      <c r="Q80" s="335" t="e">
        <f>VLOOKUP(A80,選手名簿!$A$3:$Q$170,17)</f>
        <v>#N/A</v>
      </c>
      <c r="R80" s="274"/>
      <c r="S80" s="274">
        <v>3</v>
      </c>
      <c r="T80" s="274">
        <v>5</v>
      </c>
      <c r="U80" s="232"/>
      <c r="V80" s="232" t="str">
        <f t="shared" si="0"/>
        <v/>
      </c>
      <c r="W80" s="232" t="e">
        <f t="shared" si="2"/>
        <v>#VALUE!</v>
      </c>
      <c r="X80" s="234">
        <v>61</v>
      </c>
    </row>
    <row r="81" spans="1:24" s="234" customFormat="1" x14ac:dyDescent="0.2">
      <c r="A81" s="333"/>
      <c r="B81" s="334" t="s">
        <v>4</v>
      </c>
      <c r="C81" s="333">
        <v>2</v>
      </c>
      <c r="D81" s="274" t="s">
        <v>14</v>
      </c>
      <c r="E81" s="274"/>
      <c r="F81" s="274" t="s">
        <v>29</v>
      </c>
      <c r="G81" s="278"/>
      <c r="H81" s="274" t="s">
        <v>31</v>
      </c>
      <c r="I81" s="279"/>
      <c r="J81" s="274" t="s">
        <v>41</v>
      </c>
      <c r="K81" s="274" t="e">
        <f>VLOOKUP(A81,選手名簿!$A$3:$Q$170,11)</f>
        <v>#N/A</v>
      </c>
      <c r="L81" s="280" t="s">
        <v>31</v>
      </c>
      <c r="M81" s="280" t="e">
        <f>VLOOKUP(A81,選手名簿!$A$3:$Q$170,13)</f>
        <v>#N/A</v>
      </c>
      <c r="N81" s="335" t="e">
        <f>VLOOKUP(A81,選手名簿!$A$3:$Q$170,14)</f>
        <v>#N/A</v>
      </c>
      <c r="O81" s="335" t="s">
        <v>41</v>
      </c>
      <c r="P81" s="274"/>
      <c r="Q81" s="335" t="e">
        <f>VLOOKUP(A81,選手名簿!$A$3:$Q$170,17)</f>
        <v>#N/A</v>
      </c>
      <c r="R81" s="274"/>
      <c r="S81" s="274">
        <v>3</v>
      </c>
      <c r="T81" s="333">
        <v>6</v>
      </c>
      <c r="U81" s="232"/>
      <c r="V81" s="232" t="str">
        <f t="shared" si="0"/>
        <v/>
      </c>
      <c r="W81" s="232" t="e">
        <f t="shared" si="2"/>
        <v>#VALUE!</v>
      </c>
      <c r="X81" s="234">
        <v>62</v>
      </c>
    </row>
    <row r="82" spans="1:24" s="234" customFormat="1" x14ac:dyDescent="0.2">
      <c r="A82" s="333"/>
      <c r="B82" s="334" t="s">
        <v>4</v>
      </c>
      <c r="C82" s="333">
        <v>2</v>
      </c>
      <c r="D82" s="274" t="s">
        <v>14</v>
      </c>
      <c r="E82" s="274"/>
      <c r="F82" s="274" t="s">
        <v>29</v>
      </c>
      <c r="G82" s="278"/>
      <c r="H82" s="274" t="s">
        <v>31</v>
      </c>
      <c r="I82" s="279"/>
      <c r="J82" s="274" t="s">
        <v>41</v>
      </c>
      <c r="K82" s="274" t="e">
        <f>VLOOKUP(A82,選手名簿!$A$3:$Q$170,11)</f>
        <v>#N/A</v>
      </c>
      <c r="L82" s="280" t="s">
        <v>31</v>
      </c>
      <c r="M82" s="280" t="e">
        <f>VLOOKUP(A82,選手名簿!$A$3:$Q$170,13)</f>
        <v>#N/A</v>
      </c>
      <c r="N82" s="335" t="e">
        <f>VLOOKUP(A82,選手名簿!$A$3:$Q$170,14)</f>
        <v>#N/A</v>
      </c>
      <c r="O82" s="335" t="s">
        <v>41</v>
      </c>
      <c r="P82" s="274"/>
      <c r="Q82" s="335" t="e">
        <f>VLOOKUP(A82,選手名簿!$A$3:$Q$170,17)</f>
        <v>#N/A</v>
      </c>
      <c r="R82" s="274"/>
      <c r="S82" s="274">
        <v>3</v>
      </c>
      <c r="T82" s="333">
        <v>7</v>
      </c>
      <c r="U82" s="232"/>
      <c r="V82" s="232" t="str">
        <f t="shared" si="0"/>
        <v/>
      </c>
      <c r="W82" s="232" t="e">
        <f t="shared" si="2"/>
        <v>#VALUE!</v>
      </c>
      <c r="X82" s="234">
        <v>63</v>
      </c>
    </row>
    <row r="83" spans="1:24" s="234" customFormat="1" ht="14.5" thickBot="1" x14ac:dyDescent="0.25">
      <c r="A83" s="336"/>
      <c r="B83" s="337" t="s">
        <v>4</v>
      </c>
      <c r="C83" s="336">
        <v>2</v>
      </c>
      <c r="D83" s="295" t="s">
        <v>14</v>
      </c>
      <c r="E83" s="295"/>
      <c r="F83" s="295" t="s">
        <v>29</v>
      </c>
      <c r="G83" s="338"/>
      <c r="H83" s="295" t="s">
        <v>31</v>
      </c>
      <c r="I83" s="339"/>
      <c r="J83" s="295" t="s">
        <v>41</v>
      </c>
      <c r="K83" s="295" t="e">
        <f>VLOOKUP(A83,選手名簿!$A$3:$Q$170,11)</f>
        <v>#N/A</v>
      </c>
      <c r="L83" s="340" t="s">
        <v>31</v>
      </c>
      <c r="M83" s="340" t="e">
        <f>VLOOKUP(A83,選手名簿!$A$3:$Q$170,13)</f>
        <v>#N/A</v>
      </c>
      <c r="N83" s="341" t="e">
        <f>VLOOKUP(A83,選手名簿!$A$3:$Q$170,14)</f>
        <v>#N/A</v>
      </c>
      <c r="O83" s="341" t="s">
        <v>41</v>
      </c>
      <c r="P83" s="295"/>
      <c r="Q83" s="341" t="e">
        <f>VLOOKUP(A83,選手名簿!$A$3:$Q$170,17)</f>
        <v>#N/A</v>
      </c>
      <c r="R83" s="295"/>
      <c r="S83" s="295">
        <v>3</v>
      </c>
      <c r="T83" s="336">
        <v>8</v>
      </c>
      <c r="U83" s="232"/>
      <c r="V83" s="232" t="str">
        <f t="shared" si="0"/>
        <v/>
      </c>
      <c r="W83" s="232" t="e">
        <f t="shared" si="2"/>
        <v>#VALUE!</v>
      </c>
      <c r="X83" s="234">
        <v>64</v>
      </c>
    </row>
    <row r="84" spans="1:24" s="234" customFormat="1" x14ac:dyDescent="0.2">
      <c r="A84" s="343"/>
      <c r="B84" s="344" t="s">
        <v>4</v>
      </c>
      <c r="C84" s="343">
        <v>2</v>
      </c>
      <c r="D84" s="296" t="s">
        <v>14</v>
      </c>
      <c r="E84" s="296"/>
      <c r="F84" s="296" t="s">
        <v>29</v>
      </c>
      <c r="G84" s="345"/>
      <c r="H84" s="296" t="s">
        <v>31</v>
      </c>
      <c r="I84" s="346"/>
      <c r="J84" s="296" t="s">
        <v>41</v>
      </c>
      <c r="K84" s="296" t="e">
        <f>VLOOKUP(A84,選手名簿!$A$3:$Q$170,11)</f>
        <v>#N/A</v>
      </c>
      <c r="L84" s="347" t="s">
        <v>31</v>
      </c>
      <c r="M84" s="347" t="e">
        <f>VLOOKUP(A84,選手名簿!$A$3:$Q$170,13)</f>
        <v>#N/A</v>
      </c>
      <c r="N84" s="348" t="e">
        <f>VLOOKUP(A84,選手名簿!$A$3:$Q$170,14)</f>
        <v>#N/A</v>
      </c>
      <c r="O84" s="348" t="s">
        <v>41</v>
      </c>
      <c r="P84" s="296"/>
      <c r="Q84" s="348" t="e">
        <f>VLOOKUP(A84,選手名簿!$A$3:$Q$170,17)</f>
        <v>#N/A</v>
      </c>
      <c r="R84" s="296"/>
      <c r="S84" s="296">
        <v>4</v>
      </c>
      <c r="T84" s="343">
        <v>1</v>
      </c>
      <c r="U84" s="232"/>
      <c r="V84" s="232" t="str">
        <f t="shared" si="0"/>
        <v/>
      </c>
      <c r="W84" s="232" t="e">
        <f t="shared" si="2"/>
        <v>#VALUE!</v>
      </c>
      <c r="X84" s="234">
        <v>65</v>
      </c>
    </row>
    <row r="85" spans="1:24" s="234" customFormat="1" x14ac:dyDescent="0.2">
      <c r="A85" s="274"/>
      <c r="B85" s="334" t="s">
        <v>4</v>
      </c>
      <c r="C85" s="333">
        <v>2</v>
      </c>
      <c r="D85" s="274" t="s">
        <v>14</v>
      </c>
      <c r="E85" s="274"/>
      <c r="F85" s="274" t="s">
        <v>29</v>
      </c>
      <c r="G85" s="278"/>
      <c r="H85" s="274" t="s">
        <v>31</v>
      </c>
      <c r="I85" s="279"/>
      <c r="J85" s="274" t="s">
        <v>41</v>
      </c>
      <c r="K85" s="274" t="e">
        <f>VLOOKUP(A85,選手名簿!$A$3:$Q$170,11)</f>
        <v>#N/A</v>
      </c>
      <c r="L85" s="280" t="s">
        <v>31</v>
      </c>
      <c r="M85" s="280" t="e">
        <f>VLOOKUP(A85,選手名簿!$A$3:$Q$170,13)</f>
        <v>#N/A</v>
      </c>
      <c r="N85" s="335" t="e">
        <f>VLOOKUP(A85,選手名簿!$A$3:$Q$170,14)</f>
        <v>#N/A</v>
      </c>
      <c r="O85" s="335" t="s">
        <v>41</v>
      </c>
      <c r="P85" s="274"/>
      <c r="Q85" s="335" t="e">
        <f>VLOOKUP(A85,選手名簿!$A$3:$Q$170,17)</f>
        <v>#N/A</v>
      </c>
      <c r="R85" s="274"/>
      <c r="S85" s="274">
        <v>4</v>
      </c>
      <c r="T85" s="333">
        <v>2</v>
      </c>
      <c r="U85" s="232"/>
      <c r="V85" s="232" t="str">
        <f t="shared" ref="V85:V148" si="3">IF(G85="","",(E85*60+G85))</f>
        <v/>
      </c>
      <c r="W85" s="232" t="e">
        <f t="shared" si="2"/>
        <v>#VALUE!</v>
      </c>
      <c r="X85" s="234">
        <v>66</v>
      </c>
    </row>
    <row r="86" spans="1:24" s="234" customFormat="1" x14ac:dyDescent="0.2">
      <c r="A86" s="333"/>
      <c r="B86" s="334" t="s">
        <v>4</v>
      </c>
      <c r="C86" s="333">
        <v>2</v>
      </c>
      <c r="D86" s="274" t="s">
        <v>14</v>
      </c>
      <c r="E86" s="274"/>
      <c r="F86" s="274" t="s">
        <v>29</v>
      </c>
      <c r="G86" s="278"/>
      <c r="H86" s="274" t="s">
        <v>31</v>
      </c>
      <c r="I86" s="279"/>
      <c r="J86" s="274" t="s">
        <v>41</v>
      </c>
      <c r="K86" s="274" t="e">
        <f>VLOOKUP(A86,選手名簿!$A$3:$Q$170,11)</f>
        <v>#N/A</v>
      </c>
      <c r="L86" s="280" t="s">
        <v>31</v>
      </c>
      <c r="M86" s="280" t="e">
        <f>VLOOKUP(A86,選手名簿!$A$3:$Q$170,13)</f>
        <v>#N/A</v>
      </c>
      <c r="N86" s="335" t="e">
        <f>VLOOKUP(A86,選手名簿!$A$3:$Q$170,14)</f>
        <v>#N/A</v>
      </c>
      <c r="O86" s="335" t="s">
        <v>41</v>
      </c>
      <c r="P86" s="274"/>
      <c r="Q86" s="335" t="e">
        <f>VLOOKUP(A86,選手名簿!$A$3:$Q$170,17)</f>
        <v>#N/A</v>
      </c>
      <c r="R86" s="274"/>
      <c r="S86" s="274">
        <v>4</v>
      </c>
      <c r="T86" s="333">
        <v>3</v>
      </c>
      <c r="U86" s="232"/>
      <c r="V86" s="232" t="str">
        <f t="shared" si="3"/>
        <v/>
      </c>
      <c r="W86" s="232" t="e">
        <f t="shared" si="2"/>
        <v>#VALUE!</v>
      </c>
      <c r="X86" s="234">
        <v>67</v>
      </c>
    </row>
    <row r="87" spans="1:24" s="234" customFormat="1" x14ac:dyDescent="0.2">
      <c r="A87" s="333"/>
      <c r="B87" s="334" t="s">
        <v>4</v>
      </c>
      <c r="C87" s="333">
        <v>2</v>
      </c>
      <c r="D87" s="274" t="s">
        <v>14</v>
      </c>
      <c r="E87" s="274"/>
      <c r="F87" s="274" t="s">
        <v>29</v>
      </c>
      <c r="G87" s="278"/>
      <c r="H87" s="274" t="s">
        <v>31</v>
      </c>
      <c r="I87" s="279"/>
      <c r="J87" s="274" t="s">
        <v>41</v>
      </c>
      <c r="K87" s="274" t="e">
        <f>VLOOKUP(A87,選手名簿!$A$3:$Q$170,11)</f>
        <v>#N/A</v>
      </c>
      <c r="L87" s="280" t="s">
        <v>31</v>
      </c>
      <c r="M87" s="280" t="e">
        <f>VLOOKUP(A87,選手名簿!$A$3:$Q$170,13)</f>
        <v>#N/A</v>
      </c>
      <c r="N87" s="335" t="e">
        <f>VLOOKUP(A87,選手名簿!$A$3:$Q$170,14)</f>
        <v>#N/A</v>
      </c>
      <c r="O87" s="335" t="s">
        <v>41</v>
      </c>
      <c r="P87" s="274"/>
      <c r="Q87" s="335" t="e">
        <f>VLOOKUP(A87,選手名簿!$A$3:$Q$170,17)</f>
        <v>#N/A</v>
      </c>
      <c r="R87" s="274"/>
      <c r="S87" s="274">
        <v>4</v>
      </c>
      <c r="T87" s="333">
        <v>4</v>
      </c>
      <c r="U87" s="232"/>
      <c r="V87" s="232" t="str">
        <f t="shared" si="3"/>
        <v/>
      </c>
      <c r="W87" s="232" t="e">
        <f t="shared" si="2"/>
        <v>#VALUE!</v>
      </c>
      <c r="X87" s="234">
        <v>68</v>
      </c>
    </row>
    <row r="88" spans="1:24" s="234" customFormat="1" x14ac:dyDescent="0.2">
      <c r="A88" s="333"/>
      <c r="B88" s="334" t="s">
        <v>4</v>
      </c>
      <c r="C88" s="333">
        <v>2</v>
      </c>
      <c r="D88" s="274" t="s">
        <v>14</v>
      </c>
      <c r="E88" s="274"/>
      <c r="F88" s="274" t="s">
        <v>29</v>
      </c>
      <c r="G88" s="278"/>
      <c r="H88" s="274" t="s">
        <v>31</v>
      </c>
      <c r="I88" s="279"/>
      <c r="J88" s="274" t="s">
        <v>41</v>
      </c>
      <c r="K88" s="274" t="e">
        <f>VLOOKUP(A88,選手名簿!$A$3:$Q$170,11)</f>
        <v>#N/A</v>
      </c>
      <c r="L88" s="280" t="s">
        <v>31</v>
      </c>
      <c r="M88" s="280" t="e">
        <f>VLOOKUP(A88,選手名簿!$A$3:$Q$170,13)</f>
        <v>#N/A</v>
      </c>
      <c r="N88" s="335" t="e">
        <f>VLOOKUP(A88,選手名簿!$A$3:$Q$170,14)</f>
        <v>#N/A</v>
      </c>
      <c r="O88" s="335" t="s">
        <v>41</v>
      </c>
      <c r="P88" s="274"/>
      <c r="Q88" s="335" t="e">
        <f>VLOOKUP(A88,選手名簿!$A$3:$Q$170,17)</f>
        <v>#N/A</v>
      </c>
      <c r="R88" s="274"/>
      <c r="S88" s="274">
        <v>4</v>
      </c>
      <c r="T88" s="333">
        <v>5</v>
      </c>
      <c r="U88" s="232"/>
      <c r="V88" s="232" t="str">
        <f t="shared" si="3"/>
        <v/>
      </c>
      <c r="W88" s="232" t="e">
        <f t="shared" si="2"/>
        <v>#VALUE!</v>
      </c>
      <c r="X88" s="234">
        <v>69</v>
      </c>
    </row>
    <row r="89" spans="1:24" s="234" customFormat="1" x14ac:dyDescent="0.2">
      <c r="A89" s="333"/>
      <c r="B89" s="334" t="s">
        <v>4</v>
      </c>
      <c r="C89" s="333">
        <v>2</v>
      </c>
      <c r="D89" s="274" t="s">
        <v>14</v>
      </c>
      <c r="E89" s="274"/>
      <c r="F89" s="274" t="s">
        <v>29</v>
      </c>
      <c r="G89" s="278"/>
      <c r="H89" s="274" t="s">
        <v>31</v>
      </c>
      <c r="I89" s="279"/>
      <c r="J89" s="274" t="s">
        <v>41</v>
      </c>
      <c r="K89" s="274" t="e">
        <f>VLOOKUP(A89,選手名簿!$A$3:$Q$170,11)</f>
        <v>#N/A</v>
      </c>
      <c r="L89" s="280" t="s">
        <v>31</v>
      </c>
      <c r="M89" s="280" t="e">
        <f>VLOOKUP(A89,選手名簿!$A$3:$Q$170,13)</f>
        <v>#N/A</v>
      </c>
      <c r="N89" s="335" t="e">
        <f>VLOOKUP(A89,選手名簿!$A$3:$Q$170,14)</f>
        <v>#N/A</v>
      </c>
      <c r="O89" s="335" t="s">
        <v>41</v>
      </c>
      <c r="P89" s="274"/>
      <c r="Q89" s="335" t="e">
        <f>VLOOKUP(A89,選手名簿!$A$3:$Q$170,17)</f>
        <v>#N/A</v>
      </c>
      <c r="R89" s="274"/>
      <c r="S89" s="274">
        <v>4</v>
      </c>
      <c r="T89" s="333">
        <v>6</v>
      </c>
      <c r="U89" s="232"/>
      <c r="V89" s="232" t="str">
        <f t="shared" si="3"/>
        <v/>
      </c>
      <c r="W89" s="232" t="e">
        <f t="shared" si="2"/>
        <v>#VALUE!</v>
      </c>
      <c r="X89" s="234">
        <v>70</v>
      </c>
    </row>
    <row r="90" spans="1:24" s="234" customFormat="1" x14ac:dyDescent="0.2">
      <c r="A90" s="333"/>
      <c r="B90" s="334" t="s">
        <v>4</v>
      </c>
      <c r="C90" s="333">
        <v>2</v>
      </c>
      <c r="D90" s="274" t="s">
        <v>14</v>
      </c>
      <c r="E90" s="274"/>
      <c r="F90" s="274" t="s">
        <v>29</v>
      </c>
      <c r="G90" s="278"/>
      <c r="H90" s="274" t="s">
        <v>31</v>
      </c>
      <c r="I90" s="279"/>
      <c r="J90" s="274" t="s">
        <v>41</v>
      </c>
      <c r="K90" s="274" t="e">
        <f>VLOOKUP(A90,選手名簿!$A$3:$Q$170,11)</f>
        <v>#N/A</v>
      </c>
      <c r="L90" s="280" t="s">
        <v>31</v>
      </c>
      <c r="M90" s="280" t="e">
        <f>VLOOKUP(A90,選手名簿!$A$3:$Q$170,13)</f>
        <v>#N/A</v>
      </c>
      <c r="N90" s="335" t="e">
        <f>VLOOKUP(A90,選手名簿!$A$3:$Q$170,14)</f>
        <v>#N/A</v>
      </c>
      <c r="O90" s="335" t="s">
        <v>41</v>
      </c>
      <c r="P90" s="274"/>
      <c r="Q90" s="335" t="e">
        <f>VLOOKUP(A90,選手名簿!$A$3:$Q$170,17)</f>
        <v>#N/A</v>
      </c>
      <c r="R90" s="274"/>
      <c r="S90" s="274">
        <v>4</v>
      </c>
      <c r="T90" s="333">
        <v>7</v>
      </c>
      <c r="U90" s="232"/>
      <c r="V90" s="232" t="str">
        <f t="shared" si="3"/>
        <v/>
      </c>
      <c r="W90" s="232" t="e">
        <f t="shared" si="2"/>
        <v>#VALUE!</v>
      </c>
      <c r="X90" s="234">
        <v>71</v>
      </c>
    </row>
    <row r="91" spans="1:24" s="234" customFormat="1" ht="14.5" thickBot="1" x14ac:dyDescent="0.25">
      <c r="A91" s="349"/>
      <c r="B91" s="350" t="s">
        <v>4</v>
      </c>
      <c r="C91" s="349">
        <v>2</v>
      </c>
      <c r="D91" s="297" t="s">
        <v>14</v>
      </c>
      <c r="E91" s="297"/>
      <c r="F91" s="297" t="s">
        <v>29</v>
      </c>
      <c r="G91" s="351"/>
      <c r="H91" s="297" t="s">
        <v>31</v>
      </c>
      <c r="I91" s="352"/>
      <c r="J91" s="297" t="s">
        <v>41</v>
      </c>
      <c r="K91" s="297" t="e">
        <f>VLOOKUP(A91,選手名簿!$A$3:$Q$170,11)</f>
        <v>#N/A</v>
      </c>
      <c r="L91" s="353" t="s">
        <v>31</v>
      </c>
      <c r="M91" s="353" t="e">
        <f>VLOOKUP(A91,選手名簿!$A$3:$Q$170,13)</f>
        <v>#N/A</v>
      </c>
      <c r="N91" s="354" t="e">
        <f>VLOOKUP(A91,選手名簿!$A$3:$Q$170,14)</f>
        <v>#N/A</v>
      </c>
      <c r="O91" s="354" t="s">
        <v>41</v>
      </c>
      <c r="P91" s="297"/>
      <c r="Q91" s="354" t="e">
        <f>VLOOKUP(A91,選手名簿!$A$3:$Q$170,17)</f>
        <v>#N/A</v>
      </c>
      <c r="R91" s="297"/>
      <c r="S91" s="297">
        <v>4</v>
      </c>
      <c r="T91" s="349">
        <v>8</v>
      </c>
      <c r="U91" s="232"/>
      <c r="V91" s="232" t="str">
        <f t="shared" si="3"/>
        <v/>
      </c>
      <c r="W91" s="232" t="e">
        <f t="shared" si="2"/>
        <v>#VALUE!</v>
      </c>
      <c r="X91" s="234">
        <v>72</v>
      </c>
    </row>
    <row r="92" spans="1:24" s="234" customFormat="1" ht="14.5" thickTop="1" x14ac:dyDescent="0.2">
      <c r="A92" s="355"/>
      <c r="B92" s="356" t="s">
        <v>4</v>
      </c>
      <c r="C92" s="355">
        <v>2</v>
      </c>
      <c r="D92" s="298" t="s">
        <v>14</v>
      </c>
      <c r="E92" s="298"/>
      <c r="F92" s="298" t="s">
        <v>29</v>
      </c>
      <c r="G92" s="357"/>
      <c r="H92" s="298" t="s">
        <v>31</v>
      </c>
      <c r="I92" s="358"/>
      <c r="J92" s="298" t="s">
        <v>41</v>
      </c>
      <c r="K92" s="298" t="e">
        <f>VLOOKUP(A92,選手名簿!$A$3:$Q$170,11)</f>
        <v>#N/A</v>
      </c>
      <c r="L92" s="359" t="s">
        <v>31</v>
      </c>
      <c r="M92" s="359" t="e">
        <f>VLOOKUP(A92,選手名簿!$A$3:$Q$170,13)</f>
        <v>#N/A</v>
      </c>
      <c r="N92" s="360" t="e">
        <f>VLOOKUP(A92,選手名簿!$A$3:$Q$170,14)</f>
        <v>#N/A</v>
      </c>
      <c r="O92" s="360" t="s">
        <v>41</v>
      </c>
      <c r="P92" s="298"/>
      <c r="Q92" s="360" t="e">
        <f>VLOOKUP(A92,選手名簿!$A$3:$Q$170,17)</f>
        <v>#N/A</v>
      </c>
      <c r="R92" s="298"/>
      <c r="S92" s="298">
        <v>99</v>
      </c>
      <c r="T92" s="355">
        <v>1</v>
      </c>
      <c r="U92" s="232"/>
      <c r="V92" s="232" t="str">
        <f t="shared" si="3"/>
        <v/>
      </c>
      <c r="W92" s="232"/>
      <c r="X92" s="234">
        <v>73</v>
      </c>
    </row>
    <row r="93" spans="1:24" s="234" customFormat="1" x14ac:dyDescent="0.2">
      <c r="A93" s="333"/>
      <c r="B93" s="334" t="s">
        <v>4</v>
      </c>
      <c r="C93" s="333">
        <v>2</v>
      </c>
      <c r="D93" s="274" t="s">
        <v>14</v>
      </c>
      <c r="E93" s="274"/>
      <c r="F93" s="274" t="s">
        <v>29</v>
      </c>
      <c r="G93" s="278"/>
      <c r="H93" s="274" t="s">
        <v>31</v>
      </c>
      <c r="I93" s="279"/>
      <c r="J93" s="274" t="s">
        <v>41</v>
      </c>
      <c r="K93" s="274" t="e">
        <f>VLOOKUP(A93,選手名簿!$A$3:$Q$170,11)</f>
        <v>#N/A</v>
      </c>
      <c r="L93" s="280" t="s">
        <v>31</v>
      </c>
      <c r="M93" s="280" t="e">
        <f>VLOOKUP(A93,選手名簿!$A$3:$Q$170,13)</f>
        <v>#N/A</v>
      </c>
      <c r="N93" s="335" t="e">
        <f>VLOOKUP(A93,選手名簿!$A$3:$Q$170,14)</f>
        <v>#N/A</v>
      </c>
      <c r="O93" s="335" t="s">
        <v>41</v>
      </c>
      <c r="P93" s="274"/>
      <c r="Q93" s="335" t="e">
        <f>VLOOKUP(A93,選手名簿!$A$3:$Q$170,17)</f>
        <v>#N/A</v>
      </c>
      <c r="R93" s="274"/>
      <c r="S93" s="274">
        <v>99</v>
      </c>
      <c r="T93" s="333">
        <v>2</v>
      </c>
      <c r="U93" s="232"/>
      <c r="V93" s="232" t="str">
        <f t="shared" si="3"/>
        <v/>
      </c>
      <c r="W93" s="232"/>
      <c r="X93" s="234">
        <v>74</v>
      </c>
    </row>
    <row r="94" spans="1:24" s="234" customFormat="1" x14ac:dyDescent="0.2">
      <c r="A94" s="333"/>
      <c r="B94" s="334" t="s">
        <v>4</v>
      </c>
      <c r="C94" s="333">
        <v>2</v>
      </c>
      <c r="D94" s="274" t="s">
        <v>14</v>
      </c>
      <c r="E94" s="274"/>
      <c r="F94" s="274" t="s">
        <v>29</v>
      </c>
      <c r="G94" s="278"/>
      <c r="H94" s="274" t="s">
        <v>31</v>
      </c>
      <c r="I94" s="279"/>
      <c r="J94" s="274" t="s">
        <v>41</v>
      </c>
      <c r="K94" s="274" t="e">
        <f>VLOOKUP(A94,選手名簿!$A$3:$Q$170,11)</f>
        <v>#N/A</v>
      </c>
      <c r="L94" s="280" t="s">
        <v>31</v>
      </c>
      <c r="M94" s="280" t="e">
        <f>VLOOKUP(A94,選手名簿!$A$3:$Q$170,13)</f>
        <v>#N/A</v>
      </c>
      <c r="N94" s="335" t="e">
        <f>VLOOKUP(A94,選手名簿!$A$3:$Q$170,14)</f>
        <v>#N/A</v>
      </c>
      <c r="O94" s="335" t="s">
        <v>41</v>
      </c>
      <c r="P94" s="274"/>
      <c r="Q94" s="335" t="e">
        <f>VLOOKUP(A94,選手名簿!$A$3:$Q$170,17)</f>
        <v>#N/A</v>
      </c>
      <c r="R94" s="274"/>
      <c r="S94" s="274">
        <v>99</v>
      </c>
      <c r="T94" s="333">
        <v>3</v>
      </c>
      <c r="U94" s="232"/>
      <c r="V94" s="232" t="str">
        <f t="shared" si="3"/>
        <v/>
      </c>
      <c r="W94" s="232"/>
      <c r="X94" s="234">
        <v>75</v>
      </c>
    </row>
    <row r="95" spans="1:24" s="234" customFormat="1" x14ac:dyDescent="0.2">
      <c r="A95" s="333"/>
      <c r="B95" s="334" t="s">
        <v>4</v>
      </c>
      <c r="C95" s="333">
        <v>2</v>
      </c>
      <c r="D95" s="274" t="s">
        <v>14</v>
      </c>
      <c r="E95" s="274"/>
      <c r="F95" s="274" t="s">
        <v>29</v>
      </c>
      <c r="G95" s="278"/>
      <c r="H95" s="274" t="s">
        <v>31</v>
      </c>
      <c r="I95" s="279"/>
      <c r="J95" s="274" t="s">
        <v>41</v>
      </c>
      <c r="K95" s="274" t="e">
        <f>VLOOKUP(A95,選手名簿!$A$3:$Q$170,11)</f>
        <v>#N/A</v>
      </c>
      <c r="L95" s="280" t="s">
        <v>31</v>
      </c>
      <c r="M95" s="280" t="e">
        <f>VLOOKUP(A95,選手名簿!$A$3:$Q$170,13)</f>
        <v>#N/A</v>
      </c>
      <c r="N95" s="335" t="e">
        <f>VLOOKUP(A95,選手名簿!$A$3:$Q$170,14)</f>
        <v>#N/A</v>
      </c>
      <c r="O95" s="335" t="s">
        <v>41</v>
      </c>
      <c r="P95" s="274"/>
      <c r="Q95" s="335" t="e">
        <f>VLOOKUP(A95,選手名簿!$A$3:$Q$170,17)</f>
        <v>#N/A</v>
      </c>
      <c r="R95" s="274"/>
      <c r="S95" s="274">
        <v>99</v>
      </c>
      <c r="T95" s="333">
        <v>4</v>
      </c>
      <c r="U95" s="232"/>
      <c r="V95" s="232" t="str">
        <f t="shared" si="3"/>
        <v/>
      </c>
      <c r="W95" s="232"/>
      <c r="X95" s="234">
        <v>76</v>
      </c>
    </row>
    <row r="96" spans="1:24" s="234" customFormat="1" x14ac:dyDescent="0.2">
      <c r="A96" s="333"/>
      <c r="B96" s="334" t="s">
        <v>4</v>
      </c>
      <c r="C96" s="333">
        <v>2</v>
      </c>
      <c r="D96" s="274" t="s">
        <v>14</v>
      </c>
      <c r="E96" s="274"/>
      <c r="F96" s="274" t="s">
        <v>29</v>
      </c>
      <c r="G96" s="278"/>
      <c r="H96" s="274" t="s">
        <v>31</v>
      </c>
      <c r="I96" s="279"/>
      <c r="J96" s="274" t="s">
        <v>41</v>
      </c>
      <c r="K96" s="274" t="e">
        <f>VLOOKUP(A96,選手名簿!$A$3:$Q$170,11)</f>
        <v>#N/A</v>
      </c>
      <c r="L96" s="280" t="s">
        <v>31</v>
      </c>
      <c r="M96" s="280" t="e">
        <f>VLOOKUP(A96,選手名簿!$A$3:$Q$170,13)</f>
        <v>#N/A</v>
      </c>
      <c r="N96" s="335" t="e">
        <f>VLOOKUP(A96,選手名簿!$A$3:$Q$170,14)</f>
        <v>#N/A</v>
      </c>
      <c r="O96" s="335" t="s">
        <v>41</v>
      </c>
      <c r="P96" s="274"/>
      <c r="Q96" s="335" t="e">
        <f>VLOOKUP(A96,選手名簿!$A$3:$Q$170,17)</f>
        <v>#N/A</v>
      </c>
      <c r="R96" s="274"/>
      <c r="S96" s="274">
        <v>99</v>
      </c>
      <c r="T96" s="333">
        <v>5</v>
      </c>
      <c r="U96" s="232"/>
      <c r="V96" s="232" t="str">
        <f t="shared" si="3"/>
        <v/>
      </c>
      <c r="W96" s="232"/>
      <c r="X96" s="234">
        <v>77</v>
      </c>
    </row>
    <row r="97" spans="1:47" s="234" customFormat="1" x14ac:dyDescent="0.2">
      <c r="A97" s="333"/>
      <c r="B97" s="334" t="s">
        <v>4</v>
      </c>
      <c r="C97" s="333">
        <v>2</v>
      </c>
      <c r="D97" s="274" t="s">
        <v>14</v>
      </c>
      <c r="E97" s="274"/>
      <c r="F97" s="274" t="s">
        <v>29</v>
      </c>
      <c r="G97" s="278"/>
      <c r="H97" s="274" t="s">
        <v>31</v>
      </c>
      <c r="I97" s="279"/>
      <c r="J97" s="274" t="s">
        <v>41</v>
      </c>
      <c r="K97" s="274" t="e">
        <f>VLOOKUP(A97,選手名簿!$A$3:$Q$170,11)</f>
        <v>#N/A</v>
      </c>
      <c r="L97" s="280" t="s">
        <v>31</v>
      </c>
      <c r="M97" s="280" t="e">
        <f>VLOOKUP(A97,選手名簿!$A$3:$Q$170,13)</f>
        <v>#N/A</v>
      </c>
      <c r="N97" s="335" t="e">
        <f>VLOOKUP(A97,選手名簿!$A$3:$Q$170,14)</f>
        <v>#N/A</v>
      </c>
      <c r="O97" s="335" t="s">
        <v>41</v>
      </c>
      <c r="P97" s="274"/>
      <c r="Q97" s="335" t="e">
        <f>VLOOKUP(A97,選手名簿!$A$3:$Q$170,17)</f>
        <v>#N/A</v>
      </c>
      <c r="R97" s="274"/>
      <c r="S97" s="274">
        <v>99</v>
      </c>
      <c r="T97" s="333">
        <v>6</v>
      </c>
      <c r="U97" s="232"/>
      <c r="V97" s="232" t="str">
        <f t="shared" si="3"/>
        <v/>
      </c>
      <c r="W97" s="232"/>
      <c r="X97" s="234">
        <v>78</v>
      </c>
    </row>
    <row r="98" spans="1:47" s="234" customFormat="1" x14ac:dyDescent="0.2">
      <c r="A98" s="333"/>
      <c r="B98" s="334" t="s">
        <v>4</v>
      </c>
      <c r="C98" s="333">
        <v>2</v>
      </c>
      <c r="D98" s="274" t="s">
        <v>14</v>
      </c>
      <c r="E98" s="274"/>
      <c r="F98" s="274" t="s">
        <v>29</v>
      </c>
      <c r="G98" s="278"/>
      <c r="H98" s="274" t="s">
        <v>31</v>
      </c>
      <c r="I98" s="279"/>
      <c r="J98" s="274" t="s">
        <v>41</v>
      </c>
      <c r="K98" s="274" t="e">
        <f>VLOOKUP(A98,選手名簿!$A$3:$Q$170,11)</f>
        <v>#N/A</v>
      </c>
      <c r="L98" s="280" t="s">
        <v>31</v>
      </c>
      <c r="M98" s="280" t="e">
        <f>VLOOKUP(A98,選手名簿!$A$3:$Q$170,13)</f>
        <v>#N/A</v>
      </c>
      <c r="N98" s="335" t="e">
        <f>VLOOKUP(A98,選手名簿!$A$3:$Q$170,14)</f>
        <v>#N/A</v>
      </c>
      <c r="O98" s="335" t="s">
        <v>41</v>
      </c>
      <c r="P98" s="274"/>
      <c r="Q98" s="335" t="e">
        <f>VLOOKUP(A98,選手名簿!$A$3:$Q$170,17)</f>
        <v>#N/A</v>
      </c>
      <c r="R98" s="274"/>
      <c r="S98" s="274">
        <v>99</v>
      </c>
      <c r="T98" s="333">
        <v>7</v>
      </c>
      <c r="U98" s="232"/>
      <c r="V98" s="232" t="str">
        <f t="shared" si="3"/>
        <v/>
      </c>
      <c r="W98" s="232"/>
      <c r="X98" s="234">
        <v>79</v>
      </c>
    </row>
    <row r="99" spans="1:47" s="234" customFormat="1" ht="14.5" thickBot="1" x14ac:dyDescent="0.25">
      <c r="A99" s="336"/>
      <c r="B99" s="337" t="s">
        <v>4</v>
      </c>
      <c r="C99" s="336">
        <v>2</v>
      </c>
      <c r="D99" s="295" t="s">
        <v>14</v>
      </c>
      <c r="E99" s="295"/>
      <c r="F99" s="295" t="s">
        <v>29</v>
      </c>
      <c r="G99" s="338"/>
      <c r="H99" s="295" t="s">
        <v>31</v>
      </c>
      <c r="I99" s="339"/>
      <c r="J99" s="295" t="s">
        <v>41</v>
      </c>
      <c r="K99" s="295" t="e">
        <f>VLOOKUP(A99,選手名簿!$A$3:$Q$170,11)</f>
        <v>#N/A</v>
      </c>
      <c r="L99" s="340" t="s">
        <v>31</v>
      </c>
      <c r="M99" s="340" t="e">
        <f>VLOOKUP(A99,選手名簿!$A$3:$Q$170,13)</f>
        <v>#N/A</v>
      </c>
      <c r="N99" s="341" t="e">
        <f>VLOOKUP(A99,選手名簿!$A$3:$Q$170,14)</f>
        <v>#N/A</v>
      </c>
      <c r="O99" s="341" t="s">
        <v>41</v>
      </c>
      <c r="P99" s="295"/>
      <c r="Q99" s="341" t="e">
        <f>VLOOKUP(A99,選手名簿!$A$3:$Q$170,17)</f>
        <v>#N/A</v>
      </c>
      <c r="R99" s="295"/>
      <c r="S99" s="295">
        <v>99</v>
      </c>
      <c r="T99" s="336">
        <v>8</v>
      </c>
      <c r="U99" s="232"/>
      <c r="V99" s="232" t="str">
        <f t="shared" si="3"/>
        <v/>
      </c>
      <c r="W99" s="232"/>
      <c r="X99" s="234">
        <v>80</v>
      </c>
    </row>
    <row r="100" spans="1:47" s="234" customFormat="1" x14ac:dyDescent="0.2">
      <c r="A100" s="326"/>
      <c r="B100" s="327" t="s">
        <v>4</v>
      </c>
      <c r="C100" s="328">
        <v>3</v>
      </c>
      <c r="D100" s="294" t="s">
        <v>15</v>
      </c>
      <c r="E100" s="294"/>
      <c r="F100" s="294" t="s">
        <v>29</v>
      </c>
      <c r="G100" s="329"/>
      <c r="H100" s="294" t="s">
        <v>31</v>
      </c>
      <c r="I100" s="330"/>
      <c r="J100" s="294" t="s">
        <v>41</v>
      </c>
      <c r="K100" s="294" t="e">
        <f>VLOOKUP(A100,選手名簿!$A$3:$Q$170,11)</f>
        <v>#N/A</v>
      </c>
      <c r="L100" s="331" t="s">
        <v>31</v>
      </c>
      <c r="M100" s="331" t="e">
        <f>VLOOKUP(A100,選手名簿!$A$3:$Q$170,13)</f>
        <v>#N/A</v>
      </c>
      <c r="N100" s="332" t="e">
        <f>VLOOKUP(A100,選手名簿!$A$3:$Q$170,14)</f>
        <v>#N/A</v>
      </c>
      <c r="O100" s="332" t="s">
        <v>41</v>
      </c>
      <c r="P100" s="294"/>
      <c r="Q100" s="332" t="e">
        <f>VLOOKUP(A100,選手名簿!$A$3:$Q$170,17)</f>
        <v>#N/A</v>
      </c>
      <c r="R100" s="294"/>
      <c r="S100" s="294">
        <v>1</v>
      </c>
      <c r="T100" s="328">
        <v>1</v>
      </c>
      <c r="U100" s="232"/>
      <c r="V100" s="232" t="str">
        <f t="shared" si="3"/>
        <v/>
      </c>
      <c r="W100" s="232" t="e">
        <f>RANK(V100,$V$100:$V$131,1)</f>
        <v>#VALUE!</v>
      </c>
      <c r="X100" s="234">
        <v>81</v>
      </c>
    </row>
    <row r="101" spans="1:47" s="234" customFormat="1" x14ac:dyDescent="0.2">
      <c r="A101" s="333">
        <v>527</v>
      </c>
      <c r="B101" s="334" t="s">
        <v>4</v>
      </c>
      <c r="C101" s="333">
        <v>3</v>
      </c>
      <c r="D101" s="274" t="s">
        <v>15</v>
      </c>
      <c r="E101" s="274"/>
      <c r="F101" s="274" t="s">
        <v>29</v>
      </c>
      <c r="G101" s="278"/>
      <c r="H101" s="274" t="s">
        <v>31</v>
      </c>
      <c r="I101" s="279"/>
      <c r="J101" s="274" t="s">
        <v>41</v>
      </c>
      <c r="K101" s="274" t="str">
        <f>VLOOKUP(A101,選手名簿!$A$3:$Q$170,11)</f>
        <v>西村　雪那</v>
      </c>
      <c r="L101" s="280" t="s">
        <v>31</v>
      </c>
      <c r="M101" s="280" t="str">
        <f>VLOOKUP(A101,選手名簿!$A$3:$Q$170,13)</f>
        <v>南　部</v>
      </c>
      <c r="N101" s="335">
        <f>VLOOKUP(A101,選手名簿!$A$3:$Q$170,14)</f>
        <v>2</v>
      </c>
      <c r="O101" s="335" t="s">
        <v>41</v>
      </c>
      <c r="P101" s="274"/>
      <c r="Q101" s="335" t="str">
        <f>VLOOKUP(A101,選手名簿!$A$3:$Q$170,17)</f>
        <v>ニシムラ　セツナ</v>
      </c>
      <c r="R101" s="274"/>
      <c r="S101" s="274">
        <v>1</v>
      </c>
      <c r="T101" s="333">
        <v>2</v>
      </c>
      <c r="U101" s="232"/>
      <c r="V101" s="232" t="str">
        <f t="shared" si="3"/>
        <v/>
      </c>
      <c r="W101" s="232" t="e">
        <f t="shared" ref="W101:W131" si="4">RANK(V101,$V$100:$V$131,1)</f>
        <v>#VALUE!</v>
      </c>
      <c r="X101" s="234">
        <v>82</v>
      </c>
      <c r="AU101" s="234">
        <v>1</v>
      </c>
    </row>
    <row r="102" spans="1:47" s="234" customFormat="1" x14ac:dyDescent="0.2">
      <c r="A102" s="333">
        <v>127</v>
      </c>
      <c r="B102" s="334" t="s">
        <v>4</v>
      </c>
      <c r="C102" s="333">
        <v>3</v>
      </c>
      <c r="D102" s="274" t="s">
        <v>15</v>
      </c>
      <c r="E102" s="274"/>
      <c r="F102" s="274" t="s">
        <v>29</v>
      </c>
      <c r="G102" s="278"/>
      <c r="H102" s="274" t="s">
        <v>31</v>
      </c>
      <c r="I102" s="279"/>
      <c r="J102" s="274" t="s">
        <v>41</v>
      </c>
      <c r="K102" s="274" t="str">
        <f>VLOOKUP(A102,選手名簿!$A$3:$Q$170,11)</f>
        <v>橋本　明弥</v>
      </c>
      <c r="L102" s="280" t="s">
        <v>31</v>
      </c>
      <c r="M102" s="280" t="str">
        <f>VLOOKUP(A102,選手名簿!$A$3:$Q$170,13)</f>
        <v>芦　城</v>
      </c>
      <c r="N102" s="335">
        <f>VLOOKUP(A102,選手名簿!$A$3:$Q$170,14)</f>
        <v>3</v>
      </c>
      <c r="O102" s="335" t="s">
        <v>41</v>
      </c>
      <c r="P102" s="274"/>
      <c r="Q102" s="335" t="str">
        <f>VLOOKUP(A102,選手名簿!$A$3:$Q$170,17)</f>
        <v>ハシモト　メイヤ</v>
      </c>
      <c r="R102" s="274"/>
      <c r="S102" s="274">
        <v>1</v>
      </c>
      <c r="T102" s="333">
        <v>3</v>
      </c>
      <c r="U102" s="232"/>
      <c r="V102" s="232" t="str">
        <f t="shared" si="3"/>
        <v/>
      </c>
      <c r="W102" s="232" t="e">
        <f t="shared" si="4"/>
        <v>#VALUE!</v>
      </c>
      <c r="X102" s="234">
        <v>83</v>
      </c>
      <c r="AU102" s="234">
        <v>2</v>
      </c>
    </row>
    <row r="103" spans="1:47" s="234" customFormat="1" x14ac:dyDescent="0.2">
      <c r="A103" s="333">
        <v>246</v>
      </c>
      <c r="B103" s="334" t="s">
        <v>4</v>
      </c>
      <c r="C103" s="333">
        <v>3</v>
      </c>
      <c r="D103" s="274" t="s">
        <v>15</v>
      </c>
      <c r="E103" s="274"/>
      <c r="F103" s="274" t="s">
        <v>29</v>
      </c>
      <c r="G103" s="278"/>
      <c r="H103" s="274" t="s">
        <v>31</v>
      </c>
      <c r="I103" s="279"/>
      <c r="J103" s="274" t="s">
        <v>41</v>
      </c>
      <c r="K103" s="274" t="str">
        <f>VLOOKUP(A103,選手名簿!$A$3:$Q$170,11)</f>
        <v>木下　桜輔</v>
      </c>
      <c r="L103" s="280" t="s">
        <v>31</v>
      </c>
      <c r="M103" s="280" t="str">
        <f>VLOOKUP(A103,選手名簿!$A$3:$Q$170,13)</f>
        <v>丸　内</v>
      </c>
      <c r="N103" s="335">
        <f>VLOOKUP(A103,選手名簿!$A$3:$Q$170,14)</f>
        <v>3</v>
      </c>
      <c r="O103" s="335" t="s">
        <v>41</v>
      </c>
      <c r="P103" s="274"/>
      <c r="Q103" s="335" t="str">
        <f>VLOOKUP(A103,選手名簿!$A$3:$Q$170,17)</f>
        <v>キノシタ　オオスケ</v>
      </c>
      <c r="R103" s="274"/>
      <c r="S103" s="274">
        <v>1</v>
      </c>
      <c r="T103" s="333">
        <v>4</v>
      </c>
      <c r="U103" s="232"/>
      <c r="V103" s="232" t="str">
        <f t="shared" si="3"/>
        <v/>
      </c>
      <c r="W103" s="232" t="e">
        <f t="shared" si="4"/>
        <v>#VALUE!</v>
      </c>
      <c r="X103" s="234">
        <v>84</v>
      </c>
      <c r="AU103" s="234">
        <v>3</v>
      </c>
    </row>
    <row r="104" spans="1:47" s="234" customFormat="1" x14ac:dyDescent="0.2">
      <c r="A104" s="274">
        <v>332</v>
      </c>
      <c r="B104" s="334" t="s">
        <v>4</v>
      </c>
      <c r="C104" s="333">
        <v>3</v>
      </c>
      <c r="D104" s="274" t="s">
        <v>15</v>
      </c>
      <c r="E104" s="274"/>
      <c r="F104" s="274" t="s">
        <v>29</v>
      </c>
      <c r="G104" s="278"/>
      <c r="H104" s="274" t="s">
        <v>31</v>
      </c>
      <c r="I104" s="279"/>
      <c r="J104" s="274" t="s">
        <v>41</v>
      </c>
      <c r="K104" s="274" t="str">
        <f>VLOOKUP(A104,選手名簿!$A$3:$Q$170,11)</f>
        <v>滝口大志朗</v>
      </c>
      <c r="L104" s="280" t="s">
        <v>31</v>
      </c>
      <c r="M104" s="280" t="str">
        <f>VLOOKUP(A104,選手名簿!$A$3:$Q$170,13)</f>
        <v>松　陽</v>
      </c>
      <c r="N104" s="335">
        <f>VLOOKUP(A104,選手名簿!$A$3:$Q$170,14)</f>
        <v>2</v>
      </c>
      <c r="O104" s="335" t="s">
        <v>41</v>
      </c>
      <c r="P104" s="274"/>
      <c r="Q104" s="335" t="str">
        <f>VLOOKUP(A104,選手名簿!$A$3:$Q$170,17)</f>
        <v>タキグチ　ダイシロウ</v>
      </c>
      <c r="R104" s="274"/>
      <c r="S104" s="274">
        <v>1</v>
      </c>
      <c r="T104" s="274">
        <v>5</v>
      </c>
      <c r="U104" s="232"/>
      <c r="V104" s="232" t="str">
        <f t="shared" si="3"/>
        <v/>
      </c>
      <c r="W104" s="232" t="e">
        <f t="shared" si="4"/>
        <v>#VALUE!</v>
      </c>
      <c r="X104" s="234">
        <v>85</v>
      </c>
      <c r="AU104" s="234">
        <v>4</v>
      </c>
    </row>
    <row r="105" spans="1:47" s="234" customFormat="1" x14ac:dyDescent="0.2">
      <c r="A105" s="333">
        <v>523</v>
      </c>
      <c r="B105" s="334" t="s">
        <v>4</v>
      </c>
      <c r="C105" s="333">
        <v>3</v>
      </c>
      <c r="D105" s="274" t="s">
        <v>15</v>
      </c>
      <c r="E105" s="274"/>
      <c r="F105" s="274" t="s">
        <v>29</v>
      </c>
      <c r="G105" s="278"/>
      <c r="H105" s="274" t="s">
        <v>31</v>
      </c>
      <c r="I105" s="279"/>
      <c r="J105" s="274" t="s">
        <v>41</v>
      </c>
      <c r="K105" s="274" t="str">
        <f>VLOOKUP(A105,選手名簿!$A$3:$Q$170,11)</f>
        <v>岩尾　悠希</v>
      </c>
      <c r="L105" s="280" t="s">
        <v>31</v>
      </c>
      <c r="M105" s="280" t="str">
        <f>VLOOKUP(A105,選手名簿!$A$3:$Q$170,13)</f>
        <v>南　部</v>
      </c>
      <c r="N105" s="335">
        <f>VLOOKUP(A105,選手名簿!$A$3:$Q$170,14)</f>
        <v>2</v>
      </c>
      <c r="O105" s="335" t="s">
        <v>41</v>
      </c>
      <c r="P105" s="274"/>
      <c r="Q105" s="335" t="str">
        <f>VLOOKUP(A105,選手名簿!$A$3:$Q$170,17)</f>
        <v>イワオ　ユウキ</v>
      </c>
      <c r="R105" s="274"/>
      <c r="S105" s="274">
        <v>1</v>
      </c>
      <c r="T105" s="333">
        <v>6</v>
      </c>
      <c r="U105" s="232"/>
      <c r="V105" s="232" t="str">
        <f t="shared" si="3"/>
        <v/>
      </c>
      <c r="W105" s="232" t="e">
        <f t="shared" si="4"/>
        <v>#VALUE!</v>
      </c>
      <c r="X105" s="234">
        <v>86</v>
      </c>
      <c r="AU105" s="234">
        <v>5</v>
      </c>
    </row>
    <row r="106" spans="1:47" s="234" customFormat="1" x14ac:dyDescent="0.2">
      <c r="A106" s="333"/>
      <c r="B106" s="334" t="s">
        <v>4</v>
      </c>
      <c r="C106" s="333">
        <v>3</v>
      </c>
      <c r="D106" s="274" t="s">
        <v>15</v>
      </c>
      <c r="E106" s="274"/>
      <c r="F106" s="274" t="s">
        <v>29</v>
      </c>
      <c r="G106" s="278"/>
      <c r="H106" s="274" t="s">
        <v>31</v>
      </c>
      <c r="I106" s="279"/>
      <c r="J106" s="274" t="s">
        <v>41</v>
      </c>
      <c r="K106" s="274" t="e">
        <f>VLOOKUP(A106,選手名簿!$A$3:$Q$170,11)</f>
        <v>#N/A</v>
      </c>
      <c r="L106" s="280" t="s">
        <v>31</v>
      </c>
      <c r="M106" s="280" t="e">
        <f>VLOOKUP(A106,選手名簿!$A$3:$Q$170,13)</f>
        <v>#N/A</v>
      </c>
      <c r="N106" s="335" t="e">
        <f>VLOOKUP(A106,選手名簿!$A$3:$Q$170,14)</f>
        <v>#N/A</v>
      </c>
      <c r="O106" s="335" t="s">
        <v>41</v>
      </c>
      <c r="P106" s="274"/>
      <c r="Q106" s="335" t="e">
        <f>VLOOKUP(A106,選手名簿!$A$3:$Q$170,17)</f>
        <v>#N/A</v>
      </c>
      <c r="R106" s="274"/>
      <c r="S106" s="274">
        <v>1</v>
      </c>
      <c r="T106" s="333">
        <v>7</v>
      </c>
      <c r="U106" s="232"/>
      <c r="V106" s="232" t="str">
        <f t="shared" si="3"/>
        <v/>
      </c>
      <c r="W106" s="232" t="e">
        <f t="shared" si="4"/>
        <v>#VALUE!</v>
      </c>
      <c r="X106" s="234">
        <v>87</v>
      </c>
      <c r="AU106" s="234">
        <v>6</v>
      </c>
    </row>
    <row r="107" spans="1:47" s="234" customFormat="1" ht="14.5" thickBot="1" x14ac:dyDescent="0.25">
      <c r="A107" s="336"/>
      <c r="B107" s="337" t="s">
        <v>4</v>
      </c>
      <c r="C107" s="336">
        <v>3</v>
      </c>
      <c r="D107" s="295" t="s">
        <v>15</v>
      </c>
      <c r="E107" s="295"/>
      <c r="F107" s="295" t="s">
        <v>29</v>
      </c>
      <c r="G107" s="338"/>
      <c r="H107" s="295" t="s">
        <v>31</v>
      </c>
      <c r="I107" s="339"/>
      <c r="J107" s="295" t="s">
        <v>41</v>
      </c>
      <c r="K107" s="295" t="e">
        <f>VLOOKUP(A107,選手名簿!$A$3:$Q$170,11)</f>
        <v>#N/A</v>
      </c>
      <c r="L107" s="340" t="s">
        <v>31</v>
      </c>
      <c r="M107" s="340" t="e">
        <f>VLOOKUP(A107,選手名簿!$A$3:$Q$170,13)</f>
        <v>#N/A</v>
      </c>
      <c r="N107" s="341" t="e">
        <f>VLOOKUP(A107,選手名簿!$A$3:$Q$170,14)</f>
        <v>#N/A</v>
      </c>
      <c r="O107" s="341" t="s">
        <v>41</v>
      </c>
      <c r="P107" s="295"/>
      <c r="Q107" s="341" t="e">
        <f>VLOOKUP(A107,選手名簿!$A$3:$Q$170,17)</f>
        <v>#N/A</v>
      </c>
      <c r="R107" s="295"/>
      <c r="S107" s="295">
        <v>1</v>
      </c>
      <c r="T107" s="336">
        <v>8</v>
      </c>
      <c r="U107" s="232"/>
      <c r="V107" s="232" t="str">
        <f t="shared" si="3"/>
        <v/>
      </c>
      <c r="W107" s="232" t="e">
        <f t="shared" si="4"/>
        <v>#VALUE!</v>
      </c>
      <c r="X107" s="234">
        <v>88</v>
      </c>
      <c r="AU107" s="234">
        <v>7</v>
      </c>
    </row>
    <row r="108" spans="1:47" s="234" customFormat="1" x14ac:dyDescent="0.2">
      <c r="A108" s="328"/>
      <c r="B108" s="327" t="s">
        <v>4</v>
      </c>
      <c r="C108" s="328">
        <v>3</v>
      </c>
      <c r="D108" s="294" t="s">
        <v>15</v>
      </c>
      <c r="E108" s="294"/>
      <c r="F108" s="294" t="s">
        <v>29</v>
      </c>
      <c r="G108" s="329"/>
      <c r="H108" s="294" t="s">
        <v>31</v>
      </c>
      <c r="I108" s="330"/>
      <c r="J108" s="294" t="s">
        <v>41</v>
      </c>
      <c r="K108" s="294" t="e">
        <f>VLOOKUP(A108,選手名簿!$A$3:$Q$170,11)</f>
        <v>#N/A</v>
      </c>
      <c r="L108" s="331" t="s">
        <v>31</v>
      </c>
      <c r="M108" s="331" t="e">
        <f>VLOOKUP(A108,選手名簿!$A$3:$Q$170,13)</f>
        <v>#N/A</v>
      </c>
      <c r="N108" s="332" t="e">
        <f>VLOOKUP(A108,選手名簿!$A$3:$Q$170,14)</f>
        <v>#N/A</v>
      </c>
      <c r="O108" s="332" t="s">
        <v>41</v>
      </c>
      <c r="P108" s="294"/>
      <c r="Q108" s="332" t="e">
        <f>VLOOKUP(A108,選手名簿!$A$3:$Q$170,17)</f>
        <v>#N/A</v>
      </c>
      <c r="R108" s="294"/>
      <c r="S108" s="294">
        <v>2</v>
      </c>
      <c r="T108" s="328">
        <v>1</v>
      </c>
      <c r="U108" s="232"/>
      <c r="V108" s="232" t="str">
        <f t="shared" si="3"/>
        <v/>
      </c>
      <c r="W108" s="232" t="e">
        <f t="shared" si="4"/>
        <v>#VALUE!</v>
      </c>
      <c r="X108" s="234">
        <v>89</v>
      </c>
      <c r="AU108" s="234">
        <v>8</v>
      </c>
    </row>
    <row r="109" spans="1:47" s="234" customFormat="1" x14ac:dyDescent="0.2">
      <c r="A109" s="333">
        <v>146</v>
      </c>
      <c r="B109" s="334" t="s">
        <v>4</v>
      </c>
      <c r="C109" s="333">
        <v>3</v>
      </c>
      <c r="D109" s="274" t="s">
        <v>15</v>
      </c>
      <c r="E109" s="274"/>
      <c r="F109" s="274" t="s">
        <v>29</v>
      </c>
      <c r="G109" s="278"/>
      <c r="H109" s="274" t="s">
        <v>31</v>
      </c>
      <c r="I109" s="279"/>
      <c r="J109" s="274" t="s">
        <v>41</v>
      </c>
      <c r="K109" s="274" t="str">
        <f>VLOOKUP(A109,選手名簿!$A$3:$Q$170,11)</f>
        <v>加藤　颯悟</v>
      </c>
      <c r="L109" s="280" t="s">
        <v>31</v>
      </c>
      <c r="M109" s="280" t="str">
        <f>VLOOKUP(A109,選手名簿!$A$3:$Q$170,13)</f>
        <v>芦　城</v>
      </c>
      <c r="N109" s="335">
        <f>VLOOKUP(A109,選手名簿!$A$3:$Q$170,14)</f>
        <v>2</v>
      </c>
      <c r="O109" s="335" t="s">
        <v>41</v>
      </c>
      <c r="P109" s="274"/>
      <c r="Q109" s="335" t="str">
        <f>VLOOKUP(A109,選手名簿!$A$3:$Q$170,17)</f>
        <v>カトウ　ソウゴ</v>
      </c>
      <c r="R109" s="274"/>
      <c r="S109" s="274">
        <v>2</v>
      </c>
      <c r="T109" s="333">
        <v>2</v>
      </c>
      <c r="U109" s="232"/>
      <c r="V109" s="232" t="str">
        <f t="shared" si="3"/>
        <v/>
      </c>
      <c r="W109" s="232" t="e">
        <f t="shared" si="4"/>
        <v>#VALUE!</v>
      </c>
      <c r="X109" s="234">
        <v>90</v>
      </c>
    </row>
    <row r="110" spans="1:47" s="234" customFormat="1" x14ac:dyDescent="0.2">
      <c r="A110" s="333">
        <v>517</v>
      </c>
      <c r="B110" s="334" t="s">
        <v>4</v>
      </c>
      <c r="C110" s="333">
        <v>3</v>
      </c>
      <c r="D110" s="274" t="s">
        <v>15</v>
      </c>
      <c r="E110" s="274"/>
      <c r="F110" s="274" t="s">
        <v>29</v>
      </c>
      <c r="G110" s="278"/>
      <c r="H110" s="274" t="s">
        <v>31</v>
      </c>
      <c r="I110" s="279"/>
      <c r="J110" s="274" t="s">
        <v>41</v>
      </c>
      <c r="K110" s="274" t="str">
        <f>VLOOKUP(A110,選手名簿!$A$3:$Q$170,11)</f>
        <v>東野　友哉</v>
      </c>
      <c r="L110" s="280" t="s">
        <v>31</v>
      </c>
      <c r="M110" s="280" t="str">
        <f>VLOOKUP(A110,選手名簿!$A$3:$Q$170,13)</f>
        <v>南　部</v>
      </c>
      <c r="N110" s="335">
        <f>VLOOKUP(A110,選手名簿!$A$3:$Q$170,14)</f>
        <v>3</v>
      </c>
      <c r="O110" s="335" t="s">
        <v>41</v>
      </c>
      <c r="P110" s="274"/>
      <c r="Q110" s="335" t="str">
        <f>VLOOKUP(A110,選手名簿!$A$3:$Q$170,17)</f>
        <v>ヒガシノ　トモヤ</v>
      </c>
      <c r="R110" s="274"/>
      <c r="S110" s="274">
        <v>2</v>
      </c>
      <c r="T110" s="333">
        <v>3</v>
      </c>
      <c r="U110" s="232"/>
      <c r="V110" s="232" t="str">
        <f t="shared" si="3"/>
        <v/>
      </c>
      <c r="W110" s="232" t="e">
        <f t="shared" si="4"/>
        <v>#VALUE!</v>
      </c>
      <c r="X110" s="234">
        <v>91</v>
      </c>
    </row>
    <row r="111" spans="1:47" s="234" customFormat="1" x14ac:dyDescent="0.2">
      <c r="A111" s="333">
        <v>321</v>
      </c>
      <c r="B111" s="334" t="s">
        <v>4</v>
      </c>
      <c r="C111" s="333">
        <v>3</v>
      </c>
      <c r="D111" s="274" t="s">
        <v>15</v>
      </c>
      <c r="E111" s="274"/>
      <c r="F111" s="274" t="s">
        <v>29</v>
      </c>
      <c r="G111" s="278"/>
      <c r="H111" s="274" t="s">
        <v>31</v>
      </c>
      <c r="I111" s="279"/>
      <c r="J111" s="274" t="s">
        <v>41</v>
      </c>
      <c r="K111" s="274" t="str">
        <f>VLOOKUP(A111,選手名簿!$A$3:$Q$170,11)</f>
        <v>庄田　大倭</v>
      </c>
      <c r="L111" s="280" t="s">
        <v>31</v>
      </c>
      <c r="M111" s="280" t="str">
        <f>VLOOKUP(A111,選手名簿!$A$3:$Q$170,13)</f>
        <v>松　陽</v>
      </c>
      <c r="N111" s="335">
        <f>VLOOKUP(A111,選手名簿!$A$3:$Q$170,14)</f>
        <v>3</v>
      </c>
      <c r="O111" s="335" t="s">
        <v>41</v>
      </c>
      <c r="P111" s="274"/>
      <c r="Q111" s="335" t="str">
        <f>VLOOKUP(A111,選手名簿!$A$3:$Q$170,17)</f>
        <v>ショウダ　ヤマト</v>
      </c>
      <c r="R111" s="274"/>
      <c r="S111" s="274">
        <v>2</v>
      </c>
      <c r="T111" s="333">
        <v>4</v>
      </c>
      <c r="U111" s="232"/>
      <c r="V111" s="232" t="str">
        <f t="shared" si="3"/>
        <v/>
      </c>
      <c r="W111" s="232" t="e">
        <f t="shared" si="4"/>
        <v>#VALUE!</v>
      </c>
      <c r="X111" s="234">
        <v>92</v>
      </c>
    </row>
    <row r="112" spans="1:47" s="234" customFormat="1" x14ac:dyDescent="0.2">
      <c r="A112" s="274">
        <v>249</v>
      </c>
      <c r="B112" s="334" t="s">
        <v>4</v>
      </c>
      <c r="C112" s="333">
        <v>3</v>
      </c>
      <c r="D112" s="274" t="s">
        <v>15</v>
      </c>
      <c r="E112" s="276"/>
      <c r="F112" s="274" t="s">
        <v>29</v>
      </c>
      <c r="G112" s="278"/>
      <c r="H112" s="274" t="s">
        <v>31</v>
      </c>
      <c r="I112" s="279"/>
      <c r="J112" s="274" t="s">
        <v>41</v>
      </c>
      <c r="K112" s="274" t="str">
        <f>VLOOKUP(A112,選手名簿!$A$3:$Q$170,11)</f>
        <v>沖谷　来閏</v>
      </c>
      <c r="L112" s="274" t="s">
        <v>31</v>
      </c>
      <c r="M112" s="274" t="str">
        <f>VLOOKUP(A112,選手名簿!$A$3:$Q$170,13)</f>
        <v>丸　内</v>
      </c>
      <c r="N112" s="335">
        <f>VLOOKUP(A112,選手名簿!$A$3:$Q$170,14)</f>
        <v>3</v>
      </c>
      <c r="O112" s="335" t="s">
        <v>41</v>
      </c>
      <c r="P112" s="274"/>
      <c r="Q112" s="335" t="str">
        <f>VLOOKUP(A112,選手名簿!$A$3:$Q$170,17)</f>
        <v>オキタニ　ラウル</v>
      </c>
      <c r="R112" s="274"/>
      <c r="S112" s="274">
        <v>2</v>
      </c>
      <c r="T112" s="274">
        <v>5</v>
      </c>
      <c r="U112" s="232"/>
      <c r="V112" s="232" t="str">
        <f t="shared" si="3"/>
        <v/>
      </c>
      <c r="W112" s="232" t="e">
        <f t="shared" si="4"/>
        <v>#VALUE!</v>
      </c>
      <c r="X112" s="234">
        <v>93</v>
      </c>
    </row>
    <row r="113" spans="1:24" s="234" customFormat="1" x14ac:dyDescent="0.2">
      <c r="A113" s="333">
        <v>145</v>
      </c>
      <c r="B113" s="334" t="s">
        <v>4</v>
      </c>
      <c r="C113" s="333">
        <v>3</v>
      </c>
      <c r="D113" s="274" t="s">
        <v>15</v>
      </c>
      <c r="E113" s="274"/>
      <c r="F113" s="274" t="s">
        <v>29</v>
      </c>
      <c r="G113" s="278"/>
      <c r="H113" s="274" t="s">
        <v>31</v>
      </c>
      <c r="I113" s="279"/>
      <c r="J113" s="274" t="s">
        <v>41</v>
      </c>
      <c r="K113" s="274" t="str">
        <f>VLOOKUP(A113,選手名簿!$A$3:$Q$170,11)</f>
        <v>石橋長志郎</v>
      </c>
      <c r="L113" s="280" t="s">
        <v>31</v>
      </c>
      <c r="M113" s="280" t="str">
        <f>VLOOKUP(A113,選手名簿!$A$3:$Q$170,13)</f>
        <v>芦　城</v>
      </c>
      <c r="N113" s="335">
        <f>VLOOKUP(A113,選手名簿!$A$3:$Q$170,14)</f>
        <v>2</v>
      </c>
      <c r="O113" s="335" t="s">
        <v>41</v>
      </c>
      <c r="P113" s="274"/>
      <c r="Q113" s="335" t="str">
        <f>VLOOKUP(A113,選手名簿!$A$3:$Q$170,17)</f>
        <v>イシバシ　チョウシロウ</v>
      </c>
      <c r="R113" s="274"/>
      <c r="S113" s="274">
        <v>2</v>
      </c>
      <c r="T113" s="333">
        <v>6</v>
      </c>
      <c r="U113" s="232"/>
      <c r="V113" s="232" t="str">
        <f t="shared" si="3"/>
        <v/>
      </c>
      <c r="W113" s="232" t="e">
        <f t="shared" si="4"/>
        <v>#VALUE!</v>
      </c>
      <c r="X113" s="234">
        <v>94</v>
      </c>
    </row>
    <row r="114" spans="1:24" s="234" customFormat="1" x14ac:dyDescent="0.2">
      <c r="A114" s="333"/>
      <c r="B114" s="334" t="s">
        <v>4</v>
      </c>
      <c r="C114" s="333">
        <v>3</v>
      </c>
      <c r="D114" s="274" t="s">
        <v>15</v>
      </c>
      <c r="E114" s="274"/>
      <c r="F114" s="274" t="s">
        <v>29</v>
      </c>
      <c r="G114" s="278"/>
      <c r="H114" s="274" t="s">
        <v>31</v>
      </c>
      <c r="I114" s="279"/>
      <c r="J114" s="274" t="s">
        <v>41</v>
      </c>
      <c r="K114" s="274" t="e">
        <f>VLOOKUP(A114,選手名簿!$A$3:$Q$170,11)</f>
        <v>#N/A</v>
      </c>
      <c r="L114" s="280" t="s">
        <v>31</v>
      </c>
      <c r="M114" s="280" t="e">
        <f>VLOOKUP(A114,選手名簿!$A$3:$Q$170,13)</f>
        <v>#N/A</v>
      </c>
      <c r="N114" s="335" t="e">
        <f>VLOOKUP(A114,選手名簿!$A$3:$Q$170,14)</f>
        <v>#N/A</v>
      </c>
      <c r="O114" s="335" t="s">
        <v>41</v>
      </c>
      <c r="P114" s="274"/>
      <c r="Q114" s="335" t="e">
        <f>VLOOKUP(A114,選手名簿!$A$3:$Q$170,17)</f>
        <v>#N/A</v>
      </c>
      <c r="R114" s="274"/>
      <c r="S114" s="274">
        <v>2</v>
      </c>
      <c r="T114" s="333">
        <v>7</v>
      </c>
      <c r="U114" s="232"/>
      <c r="V114" s="232" t="str">
        <f t="shared" si="3"/>
        <v/>
      </c>
      <c r="W114" s="232" t="e">
        <f t="shared" si="4"/>
        <v>#VALUE!</v>
      </c>
      <c r="X114" s="234">
        <v>95</v>
      </c>
    </row>
    <row r="115" spans="1:24" s="234" customFormat="1" ht="14.5" thickBot="1" x14ac:dyDescent="0.25">
      <c r="A115" s="295"/>
      <c r="B115" s="337" t="s">
        <v>4</v>
      </c>
      <c r="C115" s="336">
        <v>3</v>
      </c>
      <c r="D115" s="295" t="s">
        <v>15</v>
      </c>
      <c r="E115" s="342"/>
      <c r="F115" s="295" t="s">
        <v>29</v>
      </c>
      <c r="G115" s="338"/>
      <c r="H115" s="295" t="s">
        <v>31</v>
      </c>
      <c r="I115" s="339"/>
      <c r="J115" s="295" t="s">
        <v>41</v>
      </c>
      <c r="K115" s="295" t="e">
        <f>VLOOKUP(A115,選手名簿!$A$3:$Q$170,11)</f>
        <v>#N/A</v>
      </c>
      <c r="L115" s="295" t="s">
        <v>31</v>
      </c>
      <c r="M115" s="295" t="e">
        <f>VLOOKUP(A115,選手名簿!$A$3:$Q$170,13)</f>
        <v>#N/A</v>
      </c>
      <c r="N115" s="341" t="e">
        <f>VLOOKUP(A115,選手名簿!$A$3:$Q$170,14)</f>
        <v>#N/A</v>
      </c>
      <c r="O115" s="341" t="s">
        <v>41</v>
      </c>
      <c r="P115" s="295"/>
      <c r="Q115" s="341" t="e">
        <f>VLOOKUP(A115,選手名簿!$A$3:$Q$170,17)</f>
        <v>#N/A</v>
      </c>
      <c r="R115" s="295"/>
      <c r="S115" s="295">
        <v>2</v>
      </c>
      <c r="T115" s="336">
        <v>8</v>
      </c>
      <c r="U115" s="232"/>
      <c r="V115" s="232" t="str">
        <f t="shared" si="3"/>
        <v/>
      </c>
      <c r="W115" s="232" t="e">
        <f t="shared" si="4"/>
        <v>#VALUE!</v>
      </c>
      <c r="X115" s="234">
        <v>96</v>
      </c>
    </row>
    <row r="116" spans="1:24" s="234" customFormat="1" x14ac:dyDescent="0.2">
      <c r="A116" s="328"/>
      <c r="B116" s="327" t="s">
        <v>4</v>
      </c>
      <c r="C116" s="328">
        <v>3</v>
      </c>
      <c r="D116" s="294" t="s">
        <v>15</v>
      </c>
      <c r="E116" s="294"/>
      <c r="F116" s="294" t="s">
        <v>29</v>
      </c>
      <c r="G116" s="329"/>
      <c r="H116" s="294" t="s">
        <v>31</v>
      </c>
      <c r="I116" s="330"/>
      <c r="J116" s="294" t="s">
        <v>41</v>
      </c>
      <c r="K116" s="294" t="e">
        <f>VLOOKUP(A116,選手名簿!$A$3:$Q$170,11)</f>
        <v>#N/A</v>
      </c>
      <c r="L116" s="331" t="s">
        <v>31</v>
      </c>
      <c r="M116" s="331" t="e">
        <f>VLOOKUP(A116,選手名簿!$A$3:$Q$170,13)</f>
        <v>#N/A</v>
      </c>
      <c r="N116" s="332" t="e">
        <f>VLOOKUP(A116,選手名簿!$A$3:$Q$170,14)</f>
        <v>#N/A</v>
      </c>
      <c r="O116" s="332" t="s">
        <v>41</v>
      </c>
      <c r="P116" s="294"/>
      <c r="Q116" s="332" t="e">
        <f>VLOOKUP(A116,選手名簿!$A$3:$Q$170,17)</f>
        <v>#N/A</v>
      </c>
      <c r="R116" s="294"/>
      <c r="S116" s="294">
        <v>3</v>
      </c>
      <c r="T116" s="328">
        <v>1</v>
      </c>
      <c r="U116" s="232"/>
      <c r="V116" s="232" t="str">
        <f t="shared" si="3"/>
        <v/>
      </c>
      <c r="W116" s="232" t="e">
        <f t="shared" si="4"/>
        <v>#VALUE!</v>
      </c>
      <c r="X116" s="234">
        <v>97</v>
      </c>
    </row>
    <row r="117" spans="1:24" s="234" customFormat="1" x14ac:dyDescent="0.2">
      <c r="A117" s="333"/>
      <c r="B117" s="334" t="s">
        <v>4</v>
      </c>
      <c r="C117" s="333">
        <v>3</v>
      </c>
      <c r="D117" s="274" t="s">
        <v>15</v>
      </c>
      <c r="E117" s="274"/>
      <c r="F117" s="274" t="s">
        <v>29</v>
      </c>
      <c r="G117" s="278"/>
      <c r="H117" s="274" t="s">
        <v>31</v>
      </c>
      <c r="I117" s="279"/>
      <c r="J117" s="274" t="s">
        <v>41</v>
      </c>
      <c r="K117" s="274" t="e">
        <f>VLOOKUP(A117,選手名簿!$A$3:$Q$170,11)</f>
        <v>#N/A</v>
      </c>
      <c r="L117" s="280" t="s">
        <v>31</v>
      </c>
      <c r="M117" s="280" t="e">
        <f>VLOOKUP(A117,選手名簿!$A$3:$Q$170,13)</f>
        <v>#N/A</v>
      </c>
      <c r="N117" s="335" t="e">
        <f>VLOOKUP(A117,選手名簿!$A$3:$Q$170,14)</f>
        <v>#N/A</v>
      </c>
      <c r="O117" s="335" t="s">
        <v>41</v>
      </c>
      <c r="P117" s="274"/>
      <c r="Q117" s="335" t="e">
        <f>VLOOKUP(A117,選手名簿!$A$3:$Q$170,17)</f>
        <v>#N/A</v>
      </c>
      <c r="R117" s="274"/>
      <c r="S117" s="274">
        <v>3</v>
      </c>
      <c r="T117" s="333">
        <v>2</v>
      </c>
      <c r="U117" s="232"/>
      <c r="V117" s="232" t="str">
        <f t="shared" si="3"/>
        <v/>
      </c>
      <c r="W117" s="232" t="e">
        <f t="shared" si="4"/>
        <v>#VALUE!</v>
      </c>
      <c r="X117" s="234">
        <v>98</v>
      </c>
    </row>
    <row r="118" spans="1:24" s="234" customFormat="1" x14ac:dyDescent="0.2">
      <c r="A118" s="333"/>
      <c r="B118" s="334" t="s">
        <v>4</v>
      </c>
      <c r="C118" s="333">
        <v>3</v>
      </c>
      <c r="D118" s="274" t="s">
        <v>15</v>
      </c>
      <c r="E118" s="274"/>
      <c r="F118" s="274" t="s">
        <v>29</v>
      </c>
      <c r="G118" s="278"/>
      <c r="H118" s="274" t="s">
        <v>31</v>
      </c>
      <c r="I118" s="279"/>
      <c r="J118" s="274" t="s">
        <v>41</v>
      </c>
      <c r="K118" s="274" t="e">
        <f>VLOOKUP(A118,選手名簿!$A$3:$Q$170,11)</f>
        <v>#N/A</v>
      </c>
      <c r="L118" s="280" t="s">
        <v>31</v>
      </c>
      <c r="M118" s="280" t="e">
        <f>VLOOKUP(A118,選手名簿!$A$3:$Q$170,13)</f>
        <v>#N/A</v>
      </c>
      <c r="N118" s="335" t="e">
        <f>VLOOKUP(A118,選手名簿!$A$3:$Q$170,14)</f>
        <v>#N/A</v>
      </c>
      <c r="O118" s="335" t="s">
        <v>41</v>
      </c>
      <c r="P118" s="274"/>
      <c r="Q118" s="335" t="e">
        <f>VLOOKUP(A118,選手名簿!$A$3:$Q$170,17)</f>
        <v>#N/A</v>
      </c>
      <c r="R118" s="274"/>
      <c r="S118" s="274">
        <v>3</v>
      </c>
      <c r="T118" s="333">
        <v>3</v>
      </c>
      <c r="U118" s="232"/>
      <c r="V118" s="232" t="str">
        <f t="shared" si="3"/>
        <v/>
      </c>
      <c r="W118" s="232" t="e">
        <f t="shared" si="4"/>
        <v>#VALUE!</v>
      </c>
      <c r="X118" s="234">
        <v>99</v>
      </c>
    </row>
    <row r="119" spans="1:24" s="234" customFormat="1" x14ac:dyDescent="0.2">
      <c r="A119" s="333"/>
      <c r="B119" s="334" t="s">
        <v>4</v>
      </c>
      <c r="C119" s="333">
        <v>3</v>
      </c>
      <c r="D119" s="274" t="s">
        <v>15</v>
      </c>
      <c r="E119" s="274"/>
      <c r="F119" s="274" t="s">
        <v>29</v>
      </c>
      <c r="G119" s="278"/>
      <c r="H119" s="274" t="s">
        <v>31</v>
      </c>
      <c r="I119" s="279"/>
      <c r="J119" s="274" t="s">
        <v>41</v>
      </c>
      <c r="K119" s="274" t="e">
        <f>VLOOKUP(A119,選手名簿!$A$3:$Q$170,11)</f>
        <v>#N/A</v>
      </c>
      <c r="L119" s="280" t="s">
        <v>31</v>
      </c>
      <c r="M119" s="280" t="e">
        <f>VLOOKUP(A119,選手名簿!$A$3:$Q$170,13)</f>
        <v>#N/A</v>
      </c>
      <c r="N119" s="335" t="e">
        <f>VLOOKUP(A119,選手名簿!$A$3:$Q$170,14)</f>
        <v>#N/A</v>
      </c>
      <c r="O119" s="335" t="s">
        <v>41</v>
      </c>
      <c r="P119" s="274"/>
      <c r="Q119" s="335" t="e">
        <f>VLOOKUP(A119,選手名簿!$A$3:$Q$170,17)</f>
        <v>#N/A</v>
      </c>
      <c r="R119" s="274"/>
      <c r="S119" s="274">
        <v>3</v>
      </c>
      <c r="T119" s="333">
        <v>4</v>
      </c>
      <c r="U119" s="232"/>
      <c r="V119" s="232" t="str">
        <f t="shared" si="3"/>
        <v/>
      </c>
      <c r="W119" s="232" t="e">
        <f t="shared" si="4"/>
        <v>#VALUE!</v>
      </c>
      <c r="X119" s="234">
        <v>100</v>
      </c>
    </row>
    <row r="120" spans="1:24" s="234" customFormat="1" x14ac:dyDescent="0.2">
      <c r="A120" s="333"/>
      <c r="B120" s="334" t="s">
        <v>4</v>
      </c>
      <c r="C120" s="333">
        <v>3</v>
      </c>
      <c r="D120" s="274" t="s">
        <v>15</v>
      </c>
      <c r="E120" s="274"/>
      <c r="F120" s="274" t="s">
        <v>29</v>
      </c>
      <c r="G120" s="278"/>
      <c r="H120" s="274" t="s">
        <v>31</v>
      </c>
      <c r="I120" s="279"/>
      <c r="J120" s="274" t="s">
        <v>41</v>
      </c>
      <c r="K120" s="274" t="e">
        <f>VLOOKUP(A120,選手名簿!$A$3:$Q$170,11)</f>
        <v>#N/A</v>
      </c>
      <c r="L120" s="280" t="s">
        <v>31</v>
      </c>
      <c r="M120" s="280" t="e">
        <f>VLOOKUP(A120,選手名簿!$A$3:$Q$170,13)</f>
        <v>#N/A</v>
      </c>
      <c r="N120" s="335" t="e">
        <f>VLOOKUP(A120,選手名簿!$A$3:$Q$170,14)</f>
        <v>#N/A</v>
      </c>
      <c r="O120" s="335" t="s">
        <v>41</v>
      </c>
      <c r="P120" s="274"/>
      <c r="Q120" s="335" t="e">
        <f>VLOOKUP(A120,選手名簿!$A$3:$Q$170,17)</f>
        <v>#N/A</v>
      </c>
      <c r="R120" s="274"/>
      <c r="S120" s="274">
        <v>3</v>
      </c>
      <c r="T120" s="274">
        <v>5</v>
      </c>
      <c r="U120" s="232"/>
      <c r="V120" s="232" t="str">
        <f t="shared" si="3"/>
        <v/>
      </c>
      <c r="W120" s="232" t="e">
        <f t="shared" si="4"/>
        <v>#VALUE!</v>
      </c>
      <c r="X120" s="234">
        <v>101</v>
      </c>
    </row>
    <row r="121" spans="1:24" s="234" customFormat="1" x14ac:dyDescent="0.2">
      <c r="A121" s="333"/>
      <c r="B121" s="334" t="s">
        <v>4</v>
      </c>
      <c r="C121" s="333">
        <v>3</v>
      </c>
      <c r="D121" s="274" t="s">
        <v>15</v>
      </c>
      <c r="E121" s="274"/>
      <c r="F121" s="274" t="s">
        <v>29</v>
      </c>
      <c r="G121" s="278"/>
      <c r="H121" s="274" t="s">
        <v>31</v>
      </c>
      <c r="I121" s="279"/>
      <c r="J121" s="274" t="s">
        <v>41</v>
      </c>
      <c r="K121" s="274" t="e">
        <f>VLOOKUP(A121,選手名簿!$A$3:$Q$170,11)</f>
        <v>#N/A</v>
      </c>
      <c r="L121" s="280" t="s">
        <v>31</v>
      </c>
      <c r="M121" s="280" t="e">
        <f>VLOOKUP(A121,選手名簿!$A$3:$Q$170,13)</f>
        <v>#N/A</v>
      </c>
      <c r="N121" s="335" t="e">
        <f>VLOOKUP(A121,選手名簿!$A$3:$Q$170,14)</f>
        <v>#N/A</v>
      </c>
      <c r="O121" s="335" t="s">
        <v>41</v>
      </c>
      <c r="P121" s="274"/>
      <c r="Q121" s="335" t="e">
        <f>VLOOKUP(A121,選手名簿!$A$3:$Q$170,17)</f>
        <v>#N/A</v>
      </c>
      <c r="R121" s="274"/>
      <c r="S121" s="274">
        <v>3</v>
      </c>
      <c r="T121" s="333">
        <v>6</v>
      </c>
      <c r="U121" s="232"/>
      <c r="V121" s="232" t="str">
        <f t="shared" si="3"/>
        <v/>
      </c>
      <c r="W121" s="232" t="e">
        <f t="shared" si="4"/>
        <v>#VALUE!</v>
      </c>
      <c r="X121" s="234">
        <v>102</v>
      </c>
    </row>
    <row r="122" spans="1:24" s="234" customFormat="1" x14ac:dyDescent="0.2">
      <c r="A122" s="333"/>
      <c r="B122" s="334" t="s">
        <v>4</v>
      </c>
      <c r="C122" s="333">
        <v>3</v>
      </c>
      <c r="D122" s="274" t="s">
        <v>15</v>
      </c>
      <c r="E122" s="274"/>
      <c r="F122" s="274" t="s">
        <v>29</v>
      </c>
      <c r="G122" s="278"/>
      <c r="H122" s="274" t="s">
        <v>31</v>
      </c>
      <c r="I122" s="279"/>
      <c r="J122" s="274" t="s">
        <v>41</v>
      </c>
      <c r="K122" s="274" t="e">
        <f>VLOOKUP(A122,選手名簿!$A$3:$Q$170,11)</f>
        <v>#N/A</v>
      </c>
      <c r="L122" s="280" t="s">
        <v>31</v>
      </c>
      <c r="M122" s="280" t="e">
        <f>VLOOKUP(A122,選手名簿!$A$3:$Q$170,13)</f>
        <v>#N/A</v>
      </c>
      <c r="N122" s="335" t="e">
        <f>VLOOKUP(A122,選手名簿!$A$3:$Q$170,14)</f>
        <v>#N/A</v>
      </c>
      <c r="O122" s="335" t="s">
        <v>41</v>
      </c>
      <c r="P122" s="274"/>
      <c r="Q122" s="335" t="e">
        <f>VLOOKUP(A122,選手名簿!$A$3:$Q$170,17)</f>
        <v>#N/A</v>
      </c>
      <c r="R122" s="274"/>
      <c r="S122" s="274">
        <v>3</v>
      </c>
      <c r="T122" s="333">
        <v>7</v>
      </c>
      <c r="U122" s="232"/>
      <c r="V122" s="232" t="str">
        <f t="shared" si="3"/>
        <v/>
      </c>
      <c r="W122" s="232" t="e">
        <f t="shared" si="4"/>
        <v>#VALUE!</v>
      </c>
      <c r="X122" s="234">
        <v>103</v>
      </c>
    </row>
    <row r="123" spans="1:24" s="234" customFormat="1" ht="14.5" thickBot="1" x14ac:dyDescent="0.25">
      <c r="A123" s="336"/>
      <c r="B123" s="337" t="s">
        <v>4</v>
      </c>
      <c r="C123" s="336">
        <v>3</v>
      </c>
      <c r="D123" s="295" t="s">
        <v>15</v>
      </c>
      <c r="E123" s="295"/>
      <c r="F123" s="295" t="s">
        <v>29</v>
      </c>
      <c r="G123" s="338"/>
      <c r="H123" s="295" t="s">
        <v>31</v>
      </c>
      <c r="I123" s="339"/>
      <c r="J123" s="295" t="s">
        <v>41</v>
      </c>
      <c r="K123" s="295" t="e">
        <f>VLOOKUP(A123,選手名簿!$A$3:$Q$170,11)</f>
        <v>#N/A</v>
      </c>
      <c r="L123" s="340" t="s">
        <v>31</v>
      </c>
      <c r="M123" s="340" t="e">
        <f>VLOOKUP(A123,選手名簿!$A$3:$Q$170,13)</f>
        <v>#N/A</v>
      </c>
      <c r="N123" s="341" t="e">
        <f>VLOOKUP(A123,選手名簿!$A$3:$Q$170,14)</f>
        <v>#N/A</v>
      </c>
      <c r="O123" s="341" t="s">
        <v>41</v>
      </c>
      <c r="P123" s="295"/>
      <c r="Q123" s="341" t="e">
        <f>VLOOKUP(A123,選手名簿!$A$3:$Q$170,17)</f>
        <v>#N/A</v>
      </c>
      <c r="R123" s="295"/>
      <c r="S123" s="295">
        <v>3</v>
      </c>
      <c r="T123" s="336">
        <v>8</v>
      </c>
      <c r="U123" s="232"/>
      <c r="V123" s="232" t="str">
        <f t="shared" si="3"/>
        <v/>
      </c>
      <c r="W123" s="232" t="e">
        <f t="shared" si="4"/>
        <v>#VALUE!</v>
      </c>
      <c r="X123" s="234">
        <v>104</v>
      </c>
    </row>
    <row r="124" spans="1:24" s="234" customFormat="1" x14ac:dyDescent="0.2">
      <c r="A124" s="343"/>
      <c r="B124" s="344" t="s">
        <v>4</v>
      </c>
      <c r="C124" s="343">
        <v>3</v>
      </c>
      <c r="D124" s="296" t="s">
        <v>15</v>
      </c>
      <c r="E124" s="296"/>
      <c r="F124" s="296" t="s">
        <v>29</v>
      </c>
      <c r="G124" s="345"/>
      <c r="H124" s="296" t="s">
        <v>31</v>
      </c>
      <c r="I124" s="346"/>
      <c r="J124" s="296" t="s">
        <v>41</v>
      </c>
      <c r="K124" s="296" t="e">
        <f>VLOOKUP(A124,選手名簿!$A$3:$Q$170,11)</f>
        <v>#N/A</v>
      </c>
      <c r="L124" s="347" t="s">
        <v>31</v>
      </c>
      <c r="M124" s="347" t="e">
        <f>VLOOKUP(A124,選手名簿!$A$3:$Q$170,13)</f>
        <v>#N/A</v>
      </c>
      <c r="N124" s="348" t="e">
        <f>VLOOKUP(A124,選手名簿!$A$3:$Q$170,14)</f>
        <v>#N/A</v>
      </c>
      <c r="O124" s="348" t="s">
        <v>41</v>
      </c>
      <c r="P124" s="296"/>
      <c r="Q124" s="348" t="e">
        <f>VLOOKUP(A124,選手名簿!$A$3:$Q$170,17)</f>
        <v>#N/A</v>
      </c>
      <c r="R124" s="296"/>
      <c r="S124" s="296">
        <v>4</v>
      </c>
      <c r="T124" s="343">
        <v>1</v>
      </c>
      <c r="U124" s="232"/>
      <c r="V124" s="232" t="str">
        <f t="shared" si="3"/>
        <v/>
      </c>
      <c r="W124" s="232" t="e">
        <f t="shared" si="4"/>
        <v>#VALUE!</v>
      </c>
      <c r="X124" s="234">
        <v>105</v>
      </c>
    </row>
    <row r="125" spans="1:24" s="234" customFormat="1" x14ac:dyDescent="0.2">
      <c r="A125" s="274"/>
      <c r="B125" s="334" t="s">
        <v>4</v>
      </c>
      <c r="C125" s="333">
        <v>3</v>
      </c>
      <c r="D125" s="274" t="s">
        <v>15</v>
      </c>
      <c r="E125" s="274"/>
      <c r="F125" s="274" t="s">
        <v>29</v>
      </c>
      <c r="G125" s="278"/>
      <c r="H125" s="274" t="s">
        <v>31</v>
      </c>
      <c r="I125" s="279"/>
      <c r="J125" s="274" t="s">
        <v>41</v>
      </c>
      <c r="K125" s="274" t="e">
        <f>VLOOKUP(A125,選手名簿!$A$3:$Q$170,11)</f>
        <v>#N/A</v>
      </c>
      <c r="L125" s="280" t="s">
        <v>31</v>
      </c>
      <c r="M125" s="280" t="e">
        <f>VLOOKUP(A125,選手名簿!$A$3:$Q$170,13)</f>
        <v>#N/A</v>
      </c>
      <c r="N125" s="335" t="e">
        <f>VLOOKUP(A125,選手名簿!$A$3:$Q$170,14)</f>
        <v>#N/A</v>
      </c>
      <c r="O125" s="335" t="s">
        <v>41</v>
      </c>
      <c r="P125" s="274"/>
      <c r="Q125" s="335" t="e">
        <f>VLOOKUP(A125,選手名簿!$A$3:$Q$170,17)</f>
        <v>#N/A</v>
      </c>
      <c r="R125" s="274"/>
      <c r="S125" s="274">
        <v>4</v>
      </c>
      <c r="T125" s="333">
        <v>2</v>
      </c>
      <c r="U125" s="232"/>
      <c r="V125" s="232" t="str">
        <f t="shared" si="3"/>
        <v/>
      </c>
      <c r="W125" s="232" t="e">
        <f t="shared" si="4"/>
        <v>#VALUE!</v>
      </c>
      <c r="X125" s="234">
        <v>106</v>
      </c>
    </row>
    <row r="126" spans="1:24" s="234" customFormat="1" x14ac:dyDescent="0.2">
      <c r="A126" s="333"/>
      <c r="B126" s="334" t="s">
        <v>4</v>
      </c>
      <c r="C126" s="333">
        <v>3</v>
      </c>
      <c r="D126" s="274" t="s">
        <v>15</v>
      </c>
      <c r="E126" s="274"/>
      <c r="F126" s="274" t="s">
        <v>29</v>
      </c>
      <c r="G126" s="278"/>
      <c r="H126" s="274" t="s">
        <v>31</v>
      </c>
      <c r="I126" s="279"/>
      <c r="J126" s="274" t="s">
        <v>41</v>
      </c>
      <c r="K126" s="274" t="e">
        <f>VLOOKUP(A126,選手名簿!$A$3:$Q$170,11)</f>
        <v>#N/A</v>
      </c>
      <c r="L126" s="280" t="s">
        <v>31</v>
      </c>
      <c r="M126" s="280" t="e">
        <f>VLOOKUP(A126,選手名簿!$A$3:$Q$170,13)</f>
        <v>#N/A</v>
      </c>
      <c r="N126" s="335" t="e">
        <f>VLOOKUP(A126,選手名簿!$A$3:$Q$170,14)</f>
        <v>#N/A</v>
      </c>
      <c r="O126" s="335" t="s">
        <v>41</v>
      </c>
      <c r="P126" s="274"/>
      <c r="Q126" s="335" t="e">
        <f>VLOOKUP(A126,選手名簿!$A$3:$Q$170,17)</f>
        <v>#N/A</v>
      </c>
      <c r="R126" s="274"/>
      <c r="S126" s="274">
        <v>4</v>
      </c>
      <c r="T126" s="333">
        <v>3</v>
      </c>
      <c r="U126" s="232"/>
      <c r="V126" s="232" t="str">
        <f t="shared" si="3"/>
        <v/>
      </c>
      <c r="W126" s="232" t="e">
        <f t="shared" si="4"/>
        <v>#VALUE!</v>
      </c>
      <c r="X126" s="234">
        <v>107</v>
      </c>
    </row>
    <row r="127" spans="1:24" s="234" customFormat="1" x14ac:dyDescent="0.2">
      <c r="A127" s="333"/>
      <c r="B127" s="334" t="s">
        <v>4</v>
      </c>
      <c r="C127" s="333">
        <v>3</v>
      </c>
      <c r="D127" s="274" t="s">
        <v>15</v>
      </c>
      <c r="E127" s="274"/>
      <c r="F127" s="274" t="s">
        <v>29</v>
      </c>
      <c r="G127" s="278"/>
      <c r="H127" s="274" t="s">
        <v>31</v>
      </c>
      <c r="I127" s="279"/>
      <c r="J127" s="274" t="s">
        <v>41</v>
      </c>
      <c r="K127" s="274" t="e">
        <f>VLOOKUP(A127,選手名簿!$A$3:$Q$170,11)</f>
        <v>#N/A</v>
      </c>
      <c r="L127" s="280" t="s">
        <v>31</v>
      </c>
      <c r="M127" s="280" t="e">
        <f>VLOOKUP(A127,選手名簿!$A$3:$Q$170,13)</f>
        <v>#N/A</v>
      </c>
      <c r="N127" s="335" t="e">
        <f>VLOOKUP(A127,選手名簿!$A$3:$Q$170,14)</f>
        <v>#N/A</v>
      </c>
      <c r="O127" s="335" t="s">
        <v>41</v>
      </c>
      <c r="P127" s="274"/>
      <c r="Q127" s="335" t="e">
        <f>VLOOKUP(A127,選手名簿!$A$3:$Q$170,17)</f>
        <v>#N/A</v>
      </c>
      <c r="R127" s="274"/>
      <c r="S127" s="274">
        <v>4</v>
      </c>
      <c r="T127" s="333">
        <v>4</v>
      </c>
      <c r="U127" s="232"/>
      <c r="V127" s="232" t="str">
        <f t="shared" si="3"/>
        <v/>
      </c>
      <c r="W127" s="232" t="e">
        <f t="shared" si="4"/>
        <v>#VALUE!</v>
      </c>
      <c r="X127" s="234">
        <v>108</v>
      </c>
    </row>
    <row r="128" spans="1:24" s="234" customFormat="1" x14ac:dyDescent="0.2">
      <c r="A128" s="333"/>
      <c r="B128" s="334" t="s">
        <v>4</v>
      </c>
      <c r="C128" s="333">
        <v>3</v>
      </c>
      <c r="D128" s="274" t="s">
        <v>15</v>
      </c>
      <c r="E128" s="274"/>
      <c r="F128" s="274" t="s">
        <v>29</v>
      </c>
      <c r="G128" s="278"/>
      <c r="H128" s="274" t="s">
        <v>31</v>
      </c>
      <c r="I128" s="279"/>
      <c r="J128" s="274" t="s">
        <v>41</v>
      </c>
      <c r="K128" s="274" t="e">
        <f>VLOOKUP(A128,選手名簿!$A$3:$Q$170,11)</f>
        <v>#N/A</v>
      </c>
      <c r="L128" s="280" t="s">
        <v>31</v>
      </c>
      <c r="M128" s="280" t="e">
        <f>VLOOKUP(A128,選手名簿!$A$3:$Q$170,13)</f>
        <v>#N/A</v>
      </c>
      <c r="N128" s="335" t="e">
        <f>VLOOKUP(A128,選手名簿!$A$3:$Q$170,14)</f>
        <v>#N/A</v>
      </c>
      <c r="O128" s="335" t="s">
        <v>41</v>
      </c>
      <c r="P128" s="274"/>
      <c r="Q128" s="335" t="e">
        <f>VLOOKUP(A128,選手名簿!$A$3:$Q$170,17)</f>
        <v>#N/A</v>
      </c>
      <c r="R128" s="274"/>
      <c r="S128" s="274">
        <v>4</v>
      </c>
      <c r="T128" s="333">
        <v>5</v>
      </c>
      <c r="U128" s="232"/>
      <c r="V128" s="232" t="str">
        <f t="shared" si="3"/>
        <v/>
      </c>
      <c r="W128" s="232" t="e">
        <f t="shared" si="4"/>
        <v>#VALUE!</v>
      </c>
      <c r="X128" s="234">
        <v>109</v>
      </c>
    </row>
    <row r="129" spans="1:47" s="234" customFormat="1" x14ac:dyDescent="0.2">
      <c r="A129" s="333"/>
      <c r="B129" s="334" t="s">
        <v>4</v>
      </c>
      <c r="C129" s="333">
        <v>3</v>
      </c>
      <c r="D129" s="274" t="s">
        <v>15</v>
      </c>
      <c r="E129" s="274"/>
      <c r="F129" s="274" t="s">
        <v>29</v>
      </c>
      <c r="G129" s="278"/>
      <c r="H129" s="274" t="s">
        <v>31</v>
      </c>
      <c r="I129" s="279"/>
      <c r="J129" s="274" t="s">
        <v>41</v>
      </c>
      <c r="K129" s="274" t="e">
        <f>VLOOKUP(A129,選手名簿!$A$3:$Q$170,11)</f>
        <v>#N/A</v>
      </c>
      <c r="L129" s="280" t="s">
        <v>31</v>
      </c>
      <c r="M129" s="280" t="e">
        <f>VLOOKUP(A129,選手名簿!$A$3:$Q$170,13)</f>
        <v>#N/A</v>
      </c>
      <c r="N129" s="335" t="e">
        <f>VLOOKUP(A129,選手名簿!$A$3:$Q$170,14)</f>
        <v>#N/A</v>
      </c>
      <c r="O129" s="335" t="s">
        <v>41</v>
      </c>
      <c r="P129" s="274"/>
      <c r="Q129" s="335" t="e">
        <f>VLOOKUP(A129,選手名簿!$A$3:$Q$170,17)</f>
        <v>#N/A</v>
      </c>
      <c r="R129" s="274"/>
      <c r="S129" s="274">
        <v>4</v>
      </c>
      <c r="T129" s="333">
        <v>6</v>
      </c>
      <c r="U129" s="232"/>
      <c r="V129" s="232" t="str">
        <f t="shared" si="3"/>
        <v/>
      </c>
      <c r="W129" s="232" t="e">
        <f t="shared" si="4"/>
        <v>#VALUE!</v>
      </c>
      <c r="X129" s="234">
        <v>110</v>
      </c>
    </row>
    <row r="130" spans="1:47" s="234" customFormat="1" x14ac:dyDescent="0.2">
      <c r="A130" s="333"/>
      <c r="B130" s="334" t="s">
        <v>4</v>
      </c>
      <c r="C130" s="333">
        <v>3</v>
      </c>
      <c r="D130" s="274" t="s">
        <v>15</v>
      </c>
      <c r="E130" s="274"/>
      <c r="F130" s="274" t="s">
        <v>29</v>
      </c>
      <c r="G130" s="278"/>
      <c r="H130" s="274" t="s">
        <v>31</v>
      </c>
      <c r="I130" s="279"/>
      <c r="J130" s="274" t="s">
        <v>41</v>
      </c>
      <c r="K130" s="274" t="e">
        <f>VLOOKUP(A130,選手名簿!$A$3:$Q$170,11)</f>
        <v>#N/A</v>
      </c>
      <c r="L130" s="280" t="s">
        <v>31</v>
      </c>
      <c r="M130" s="280" t="e">
        <f>VLOOKUP(A130,選手名簿!$A$3:$Q$170,13)</f>
        <v>#N/A</v>
      </c>
      <c r="N130" s="335" t="e">
        <f>VLOOKUP(A130,選手名簿!$A$3:$Q$170,14)</f>
        <v>#N/A</v>
      </c>
      <c r="O130" s="335" t="s">
        <v>41</v>
      </c>
      <c r="P130" s="274"/>
      <c r="Q130" s="335" t="e">
        <f>VLOOKUP(A130,選手名簿!$A$3:$Q$170,17)</f>
        <v>#N/A</v>
      </c>
      <c r="R130" s="274"/>
      <c r="S130" s="274">
        <v>4</v>
      </c>
      <c r="T130" s="333">
        <v>7</v>
      </c>
      <c r="U130" s="232"/>
      <c r="V130" s="232" t="str">
        <f t="shared" si="3"/>
        <v/>
      </c>
      <c r="W130" s="232" t="e">
        <f t="shared" si="4"/>
        <v>#VALUE!</v>
      </c>
      <c r="X130" s="234">
        <v>111</v>
      </c>
    </row>
    <row r="131" spans="1:47" s="234" customFormat="1" ht="14.5" thickBot="1" x14ac:dyDescent="0.25">
      <c r="A131" s="349"/>
      <c r="B131" s="350" t="s">
        <v>4</v>
      </c>
      <c r="C131" s="349">
        <v>3</v>
      </c>
      <c r="D131" s="297" t="s">
        <v>15</v>
      </c>
      <c r="E131" s="297"/>
      <c r="F131" s="297" t="s">
        <v>29</v>
      </c>
      <c r="G131" s="351"/>
      <c r="H131" s="297" t="s">
        <v>31</v>
      </c>
      <c r="I131" s="352"/>
      <c r="J131" s="297" t="s">
        <v>41</v>
      </c>
      <c r="K131" s="297" t="e">
        <f>VLOOKUP(A131,選手名簿!$A$3:$Q$170,11)</f>
        <v>#N/A</v>
      </c>
      <c r="L131" s="353" t="s">
        <v>31</v>
      </c>
      <c r="M131" s="353" t="e">
        <f>VLOOKUP(A131,選手名簿!$A$3:$Q$170,13)</f>
        <v>#N/A</v>
      </c>
      <c r="N131" s="354" t="e">
        <f>VLOOKUP(A131,選手名簿!$A$3:$Q$170,14)</f>
        <v>#N/A</v>
      </c>
      <c r="O131" s="354" t="s">
        <v>41</v>
      </c>
      <c r="P131" s="297"/>
      <c r="Q131" s="354" t="e">
        <f>VLOOKUP(A131,選手名簿!$A$3:$Q$170,17)</f>
        <v>#N/A</v>
      </c>
      <c r="R131" s="297"/>
      <c r="S131" s="297">
        <v>4</v>
      </c>
      <c r="T131" s="349">
        <v>8</v>
      </c>
      <c r="U131" s="232"/>
      <c r="V131" s="232" t="str">
        <f t="shared" si="3"/>
        <v/>
      </c>
      <c r="W131" s="232" t="e">
        <f t="shared" si="4"/>
        <v>#VALUE!</v>
      </c>
      <c r="X131" s="234">
        <v>112</v>
      </c>
    </row>
    <row r="132" spans="1:47" s="234" customFormat="1" ht="14.5" thickTop="1" x14ac:dyDescent="0.2">
      <c r="A132" s="355"/>
      <c r="B132" s="356" t="s">
        <v>4</v>
      </c>
      <c r="C132" s="355">
        <v>3</v>
      </c>
      <c r="D132" s="298" t="s">
        <v>15</v>
      </c>
      <c r="E132" s="298"/>
      <c r="F132" s="298" t="s">
        <v>29</v>
      </c>
      <c r="G132" s="357"/>
      <c r="H132" s="298" t="s">
        <v>31</v>
      </c>
      <c r="I132" s="358"/>
      <c r="J132" s="298" t="s">
        <v>41</v>
      </c>
      <c r="K132" s="298" t="e">
        <f>VLOOKUP(A132,選手名簿!$A$3:$Q$170,11)</f>
        <v>#N/A</v>
      </c>
      <c r="L132" s="359" t="s">
        <v>31</v>
      </c>
      <c r="M132" s="359" t="e">
        <f>VLOOKUP(A132,選手名簿!$A$3:$Q$170,13)</f>
        <v>#N/A</v>
      </c>
      <c r="N132" s="360" t="e">
        <f>VLOOKUP(A132,選手名簿!$A$3:$Q$170,14)</f>
        <v>#N/A</v>
      </c>
      <c r="O132" s="360" t="s">
        <v>41</v>
      </c>
      <c r="P132" s="298"/>
      <c r="Q132" s="360" t="e">
        <f>VLOOKUP(A132,選手名簿!$A$3:$Q$170,17)</f>
        <v>#N/A</v>
      </c>
      <c r="R132" s="298"/>
      <c r="S132" s="298">
        <v>99</v>
      </c>
      <c r="T132" s="355">
        <v>1</v>
      </c>
      <c r="U132" s="232"/>
      <c r="V132" s="232" t="str">
        <f t="shared" si="3"/>
        <v/>
      </c>
      <c r="W132" s="232"/>
      <c r="X132" s="234">
        <v>113</v>
      </c>
    </row>
    <row r="133" spans="1:47" s="234" customFormat="1" x14ac:dyDescent="0.2">
      <c r="A133" s="333"/>
      <c r="B133" s="334" t="s">
        <v>4</v>
      </c>
      <c r="C133" s="333">
        <v>3</v>
      </c>
      <c r="D133" s="274" t="s">
        <v>15</v>
      </c>
      <c r="E133" s="274"/>
      <c r="F133" s="274" t="s">
        <v>29</v>
      </c>
      <c r="G133" s="278"/>
      <c r="H133" s="274" t="s">
        <v>31</v>
      </c>
      <c r="I133" s="279"/>
      <c r="J133" s="274" t="s">
        <v>41</v>
      </c>
      <c r="K133" s="274" t="e">
        <f>VLOOKUP(A133,選手名簿!$A$3:$Q$170,11)</f>
        <v>#N/A</v>
      </c>
      <c r="L133" s="280" t="s">
        <v>31</v>
      </c>
      <c r="M133" s="280" t="e">
        <f>VLOOKUP(A133,選手名簿!$A$3:$Q$170,13)</f>
        <v>#N/A</v>
      </c>
      <c r="N133" s="335" t="e">
        <f>VLOOKUP(A133,選手名簿!$A$3:$Q$170,14)</f>
        <v>#N/A</v>
      </c>
      <c r="O133" s="335" t="s">
        <v>41</v>
      </c>
      <c r="P133" s="274"/>
      <c r="Q133" s="335" t="e">
        <f>VLOOKUP(A133,選手名簿!$A$3:$Q$170,17)</f>
        <v>#N/A</v>
      </c>
      <c r="R133" s="274"/>
      <c r="S133" s="274">
        <v>99</v>
      </c>
      <c r="T133" s="333">
        <v>2</v>
      </c>
      <c r="U133" s="232"/>
      <c r="V133" s="232" t="str">
        <f t="shared" si="3"/>
        <v/>
      </c>
      <c r="W133" s="232"/>
      <c r="X133" s="234">
        <v>114</v>
      </c>
    </row>
    <row r="134" spans="1:47" s="234" customFormat="1" x14ac:dyDescent="0.2">
      <c r="A134" s="333"/>
      <c r="B134" s="334" t="s">
        <v>4</v>
      </c>
      <c r="C134" s="333">
        <v>3</v>
      </c>
      <c r="D134" s="274" t="s">
        <v>15</v>
      </c>
      <c r="E134" s="274"/>
      <c r="F134" s="274" t="s">
        <v>29</v>
      </c>
      <c r="G134" s="278"/>
      <c r="H134" s="274" t="s">
        <v>31</v>
      </c>
      <c r="I134" s="279"/>
      <c r="J134" s="274" t="s">
        <v>41</v>
      </c>
      <c r="K134" s="274" t="e">
        <f>VLOOKUP(A134,選手名簿!$A$3:$Q$170,11)</f>
        <v>#N/A</v>
      </c>
      <c r="L134" s="280" t="s">
        <v>31</v>
      </c>
      <c r="M134" s="280" t="e">
        <f>VLOOKUP(A134,選手名簿!$A$3:$Q$170,13)</f>
        <v>#N/A</v>
      </c>
      <c r="N134" s="335" t="e">
        <f>VLOOKUP(A134,選手名簿!$A$3:$Q$170,14)</f>
        <v>#N/A</v>
      </c>
      <c r="O134" s="335" t="s">
        <v>41</v>
      </c>
      <c r="P134" s="274"/>
      <c r="Q134" s="335" t="e">
        <f>VLOOKUP(A134,選手名簿!$A$3:$Q$170,17)</f>
        <v>#N/A</v>
      </c>
      <c r="R134" s="274"/>
      <c r="S134" s="274">
        <v>99</v>
      </c>
      <c r="T134" s="333">
        <v>3</v>
      </c>
      <c r="U134" s="232"/>
      <c r="V134" s="232" t="str">
        <f t="shared" si="3"/>
        <v/>
      </c>
      <c r="W134" s="232"/>
      <c r="X134" s="234">
        <v>115</v>
      </c>
    </row>
    <row r="135" spans="1:47" s="234" customFormat="1" x14ac:dyDescent="0.2">
      <c r="A135" s="333"/>
      <c r="B135" s="334" t="s">
        <v>4</v>
      </c>
      <c r="C135" s="333">
        <v>3</v>
      </c>
      <c r="D135" s="274" t="s">
        <v>15</v>
      </c>
      <c r="E135" s="274"/>
      <c r="F135" s="274" t="s">
        <v>29</v>
      </c>
      <c r="G135" s="278"/>
      <c r="H135" s="274" t="s">
        <v>31</v>
      </c>
      <c r="I135" s="279"/>
      <c r="J135" s="274" t="s">
        <v>41</v>
      </c>
      <c r="K135" s="274" t="e">
        <f>VLOOKUP(A135,選手名簿!$A$3:$Q$170,11)</f>
        <v>#N/A</v>
      </c>
      <c r="L135" s="280" t="s">
        <v>31</v>
      </c>
      <c r="M135" s="280" t="e">
        <f>VLOOKUP(A135,選手名簿!$A$3:$Q$170,13)</f>
        <v>#N/A</v>
      </c>
      <c r="N135" s="335" t="e">
        <f>VLOOKUP(A135,選手名簿!$A$3:$Q$170,14)</f>
        <v>#N/A</v>
      </c>
      <c r="O135" s="335" t="s">
        <v>41</v>
      </c>
      <c r="P135" s="274"/>
      <c r="Q135" s="335" t="e">
        <f>VLOOKUP(A135,選手名簿!$A$3:$Q$170,17)</f>
        <v>#N/A</v>
      </c>
      <c r="R135" s="274"/>
      <c r="S135" s="274">
        <v>99</v>
      </c>
      <c r="T135" s="333">
        <v>4</v>
      </c>
      <c r="U135" s="232"/>
      <c r="V135" s="232" t="str">
        <f t="shared" si="3"/>
        <v/>
      </c>
      <c r="W135" s="232"/>
      <c r="X135" s="234">
        <v>116</v>
      </c>
    </row>
    <row r="136" spans="1:47" s="234" customFormat="1" x14ac:dyDescent="0.2">
      <c r="A136" s="333"/>
      <c r="B136" s="334" t="s">
        <v>4</v>
      </c>
      <c r="C136" s="333">
        <v>3</v>
      </c>
      <c r="D136" s="274" t="s">
        <v>15</v>
      </c>
      <c r="E136" s="274"/>
      <c r="F136" s="274" t="s">
        <v>29</v>
      </c>
      <c r="G136" s="278"/>
      <c r="H136" s="274" t="s">
        <v>31</v>
      </c>
      <c r="I136" s="279"/>
      <c r="J136" s="274" t="s">
        <v>41</v>
      </c>
      <c r="K136" s="274" t="e">
        <f>VLOOKUP(A136,選手名簿!$A$3:$Q$170,11)</f>
        <v>#N/A</v>
      </c>
      <c r="L136" s="280" t="s">
        <v>31</v>
      </c>
      <c r="M136" s="280" t="e">
        <f>VLOOKUP(A136,選手名簿!$A$3:$Q$170,13)</f>
        <v>#N/A</v>
      </c>
      <c r="N136" s="335" t="e">
        <f>VLOOKUP(A136,選手名簿!$A$3:$Q$170,14)</f>
        <v>#N/A</v>
      </c>
      <c r="O136" s="335" t="s">
        <v>41</v>
      </c>
      <c r="P136" s="274"/>
      <c r="Q136" s="335" t="e">
        <f>VLOOKUP(A136,選手名簿!$A$3:$Q$170,17)</f>
        <v>#N/A</v>
      </c>
      <c r="R136" s="274"/>
      <c r="S136" s="274">
        <v>99</v>
      </c>
      <c r="T136" s="333">
        <v>5</v>
      </c>
      <c r="U136" s="232"/>
      <c r="V136" s="232" t="str">
        <f t="shared" si="3"/>
        <v/>
      </c>
      <c r="W136" s="232"/>
      <c r="X136" s="234">
        <v>117</v>
      </c>
    </row>
    <row r="137" spans="1:47" s="234" customFormat="1" x14ac:dyDescent="0.2">
      <c r="A137" s="333"/>
      <c r="B137" s="334" t="s">
        <v>4</v>
      </c>
      <c r="C137" s="333">
        <v>3</v>
      </c>
      <c r="D137" s="274" t="s">
        <v>15</v>
      </c>
      <c r="E137" s="274"/>
      <c r="F137" s="274" t="s">
        <v>29</v>
      </c>
      <c r="G137" s="278"/>
      <c r="H137" s="274" t="s">
        <v>31</v>
      </c>
      <c r="I137" s="279"/>
      <c r="J137" s="274" t="s">
        <v>41</v>
      </c>
      <c r="K137" s="274" t="e">
        <f>VLOOKUP(A137,選手名簿!$A$3:$Q$170,11)</f>
        <v>#N/A</v>
      </c>
      <c r="L137" s="280" t="s">
        <v>31</v>
      </c>
      <c r="M137" s="280" t="e">
        <f>VLOOKUP(A137,選手名簿!$A$3:$Q$170,13)</f>
        <v>#N/A</v>
      </c>
      <c r="N137" s="335" t="e">
        <f>VLOOKUP(A137,選手名簿!$A$3:$Q$170,14)</f>
        <v>#N/A</v>
      </c>
      <c r="O137" s="335" t="s">
        <v>41</v>
      </c>
      <c r="P137" s="274"/>
      <c r="Q137" s="335" t="e">
        <f>VLOOKUP(A137,選手名簿!$A$3:$Q$170,17)</f>
        <v>#N/A</v>
      </c>
      <c r="R137" s="274"/>
      <c r="S137" s="274">
        <v>99</v>
      </c>
      <c r="T137" s="333">
        <v>6</v>
      </c>
      <c r="U137" s="232"/>
      <c r="V137" s="232" t="str">
        <f t="shared" si="3"/>
        <v/>
      </c>
      <c r="W137" s="232"/>
      <c r="X137" s="234">
        <v>118</v>
      </c>
    </row>
    <row r="138" spans="1:47" s="234" customFormat="1" x14ac:dyDescent="0.2">
      <c r="A138" s="333"/>
      <c r="B138" s="334" t="s">
        <v>4</v>
      </c>
      <c r="C138" s="333">
        <v>3</v>
      </c>
      <c r="D138" s="274" t="s">
        <v>15</v>
      </c>
      <c r="E138" s="274"/>
      <c r="F138" s="274" t="s">
        <v>29</v>
      </c>
      <c r="G138" s="278"/>
      <c r="H138" s="274" t="s">
        <v>31</v>
      </c>
      <c r="I138" s="279"/>
      <c r="J138" s="274" t="s">
        <v>41</v>
      </c>
      <c r="K138" s="274" t="e">
        <f>VLOOKUP(A138,選手名簿!$A$3:$Q$170,11)</f>
        <v>#N/A</v>
      </c>
      <c r="L138" s="280" t="s">
        <v>31</v>
      </c>
      <c r="M138" s="280" t="e">
        <f>VLOOKUP(A138,選手名簿!$A$3:$Q$170,13)</f>
        <v>#N/A</v>
      </c>
      <c r="N138" s="335" t="e">
        <f>VLOOKUP(A138,選手名簿!$A$3:$Q$170,14)</f>
        <v>#N/A</v>
      </c>
      <c r="O138" s="335" t="s">
        <v>41</v>
      </c>
      <c r="P138" s="274"/>
      <c r="Q138" s="335" t="e">
        <f>VLOOKUP(A138,選手名簿!$A$3:$Q$170,17)</f>
        <v>#N/A</v>
      </c>
      <c r="R138" s="274"/>
      <c r="S138" s="274">
        <v>99</v>
      </c>
      <c r="T138" s="333">
        <v>7</v>
      </c>
      <c r="U138" s="232"/>
      <c r="V138" s="232" t="str">
        <f t="shared" si="3"/>
        <v/>
      </c>
      <c r="W138" s="232"/>
      <c r="X138" s="234">
        <v>119</v>
      </c>
    </row>
    <row r="139" spans="1:47" s="234" customFormat="1" ht="14.5" thickBot="1" x14ac:dyDescent="0.25">
      <c r="A139" s="336"/>
      <c r="B139" s="337" t="s">
        <v>4</v>
      </c>
      <c r="C139" s="336">
        <v>3</v>
      </c>
      <c r="D139" s="295" t="s">
        <v>15</v>
      </c>
      <c r="E139" s="295"/>
      <c r="F139" s="295" t="s">
        <v>29</v>
      </c>
      <c r="G139" s="338"/>
      <c r="H139" s="295" t="s">
        <v>31</v>
      </c>
      <c r="I139" s="339"/>
      <c r="J139" s="295" t="s">
        <v>41</v>
      </c>
      <c r="K139" s="295" t="e">
        <f>VLOOKUP(A139,選手名簿!$A$3:$Q$170,11)</f>
        <v>#N/A</v>
      </c>
      <c r="L139" s="340" t="s">
        <v>31</v>
      </c>
      <c r="M139" s="340" t="e">
        <f>VLOOKUP(A139,選手名簿!$A$3:$Q$170,13)</f>
        <v>#N/A</v>
      </c>
      <c r="N139" s="341" t="e">
        <f>VLOOKUP(A139,選手名簿!$A$3:$Q$170,14)</f>
        <v>#N/A</v>
      </c>
      <c r="O139" s="341" t="s">
        <v>41</v>
      </c>
      <c r="P139" s="295"/>
      <c r="Q139" s="341" t="e">
        <f>VLOOKUP(A139,選手名簿!$A$3:$Q$170,17)</f>
        <v>#N/A</v>
      </c>
      <c r="R139" s="295"/>
      <c r="S139" s="295">
        <v>99</v>
      </c>
      <c r="T139" s="336">
        <v>8</v>
      </c>
      <c r="U139" s="232"/>
      <c r="V139" s="232" t="str">
        <f t="shared" si="3"/>
        <v/>
      </c>
      <c r="W139" s="232"/>
      <c r="X139" s="234">
        <v>120</v>
      </c>
    </row>
    <row r="140" spans="1:47" s="234" customFormat="1" x14ac:dyDescent="0.2">
      <c r="A140" s="326">
        <v>336</v>
      </c>
      <c r="B140" s="327" t="s">
        <v>4</v>
      </c>
      <c r="C140" s="328">
        <v>4</v>
      </c>
      <c r="D140" s="294" t="s">
        <v>16</v>
      </c>
      <c r="E140" s="294"/>
      <c r="F140" s="294" t="s">
        <v>29</v>
      </c>
      <c r="G140" s="329"/>
      <c r="H140" s="294" t="s">
        <v>31</v>
      </c>
      <c r="I140" s="330"/>
      <c r="J140" s="294" t="s">
        <v>41</v>
      </c>
      <c r="K140" s="294" t="str">
        <f>VLOOKUP(A140,選手名簿!$A$3:$Q$170,11)</f>
        <v>宮岸　直生</v>
      </c>
      <c r="L140" s="331" t="s">
        <v>31</v>
      </c>
      <c r="M140" s="331" t="str">
        <f>VLOOKUP(A140,選手名簿!$A$3:$Q$170,13)</f>
        <v>松　陽</v>
      </c>
      <c r="N140" s="332">
        <f>VLOOKUP(A140,選手名簿!$A$3:$Q$170,14)</f>
        <v>2</v>
      </c>
      <c r="O140" s="332" t="s">
        <v>41</v>
      </c>
      <c r="P140" s="294"/>
      <c r="Q140" s="332" t="str">
        <f>VLOOKUP(A140,選手名簿!$A$3:$Q$170,17)</f>
        <v>ミヤギシ　ナオキ</v>
      </c>
      <c r="R140" s="294"/>
      <c r="S140" s="294">
        <v>1</v>
      </c>
      <c r="T140" s="328">
        <v>1</v>
      </c>
      <c r="U140" s="232"/>
      <c r="V140" s="232" t="str">
        <f t="shared" si="3"/>
        <v/>
      </c>
      <c r="W140" s="232" t="e">
        <f>RANK(V140,$V$140:$V$171,1)</f>
        <v>#VALUE!</v>
      </c>
      <c r="X140" s="234">
        <v>121</v>
      </c>
      <c r="AU140" s="234">
        <v>1</v>
      </c>
    </row>
    <row r="141" spans="1:47" s="234" customFormat="1" x14ac:dyDescent="0.2">
      <c r="A141" s="333">
        <v>519</v>
      </c>
      <c r="B141" s="334" t="s">
        <v>4</v>
      </c>
      <c r="C141" s="333">
        <v>4</v>
      </c>
      <c r="D141" s="274" t="s">
        <v>16</v>
      </c>
      <c r="E141" s="274"/>
      <c r="F141" s="274" t="s">
        <v>29</v>
      </c>
      <c r="G141" s="278"/>
      <c r="H141" s="274" t="s">
        <v>31</v>
      </c>
      <c r="I141" s="279"/>
      <c r="J141" s="274" t="s">
        <v>41</v>
      </c>
      <c r="K141" s="274" t="str">
        <f>VLOOKUP(A141,選手名簿!$A$3:$Q$170,11)</f>
        <v>中西　一颯</v>
      </c>
      <c r="L141" s="280" t="s">
        <v>31</v>
      </c>
      <c r="M141" s="280" t="str">
        <f>VLOOKUP(A141,選手名簿!$A$3:$Q$170,13)</f>
        <v>南　部</v>
      </c>
      <c r="N141" s="335">
        <f>VLOOKUP(A141,選手名簿!$A$3:$Q$170,14)</f>
        <v>3</v>
      </c>
      <c r="O141" s="335" t="s">
        <v>41</v>
      </c>
      <c r="P141" s="274"/>
      <c r="Q141" s="335" t="str">
        <f>VLOOKUP(A141,選手名簿!$A$3:$Q$170,17)</f>
        <v>ナカニシ　イブキ</v>
      </c>
      <c r="R141" s="274"/>
      <c r="S141" s="274">
        <v>1</v>
      </c>
      <c r="T141" s="333">
        <v>2</v>
      </c>
      <c r="U141" s="232"/>
      <c r="V141" s="232" t="str">
        <f t="shared" si="3"/>
        <v/>
      </c>
      <c r="W141" s="232" t="e">
        <f t="shared" ref="W141:W171" si="5">RANK(V141,$V$140:$V$171,1)</f>
        <v>#VALUE!</v>
      </c>
      <c r="X141" s="234">
        <v>122</v>
      </c>
      <c r="AU141" s="234">
        <v>2</v>
      </c>
    </row>
    <row r="142" spans="1:47" s="234" customFormat="1" x14ac:dyDescent="0.2">
      <c r="A142" s="333">
        <v>249</v>
      </c>
      <c r="B142" s="334" t="s">
        <v>4</v>
      </c>
      <c r="C142" s="333">
        <v>4</v>
      </c>
      <c r="D142" s="274" t="s">
        <v>16</v>
      </c>
      <c r="E142" s="274"/>
      <c r="F142" s="274" t="s">
        <v>29</v>
      </c>
      <c r="G142" s="278"/>
      <c r="H142" s="274" t="s">
        <v>31</v>
      </c>
      <c r="I142" s="279"/>
      <c r="J142" s="274" t="s">
        <v>41</v>
      </c>
      <c r="K142" s="274" t="str">
        <f>VLOOKUP(A142,選手名簿!$A$3:$Q$170,11)</f>
        <v>沖谷　来閏</v>
      </c>
      <c r="L142" s="280" t="s">
        <v>31</v>
      </c>
      <c r="M142" s="280" t="str">
        <f>VLOOKUP(A142,選手名簿!$A$3:$Q$170,13)</f>
        <v>丸　内</v>
      </c>
      <c r="N142" s="335">
        <f>VLOOKUP(A142,選手名簿!$A$3:$Q$170,14)</f>
        <v>3</v>
      </c>
      <c r="O142" s="335" t="s">
        <v>41</v>
      </c>
      <c r="P142" s="274"/>
      <c r="Q142" s="335" t="str">
        <f>VLOOKUP(A142,選手名簿!$A$3:$Q$170,17)</f>
        <v>オキタニ　ラウル</v>
      </c>
      <c r="R142" s="274"/>
      <c r="S142" s="274">
        <v>1</v>
      </c>
      <c r="T142" s="333">
        <v>3</v>
      </c>
      <c r="U142" s="232"/>
      <c r="V142" s="232" t="str">
        <f t="shared" si="3"/>
        <v/>
      </c>
      <c r="W142" s="232" t="e">
        <f t="shared" si="5"/>
        <v>#VALUE!</v>
      </c>
      <c r="X142" s="234">
        <v>123</v>
      </c>
      <c r="AU142" s="234">
        <v>3</v>
      </c>
    </row>
    <row r="143" spans="1:47" s="234" customFormat="1" x14ac:dyDescent="0.2">
      <c r="A143" s="333">
        <v>87</v>
      </c>
      <c r="B143" s="334" t="s">
        <v>4</v>
      </c>
      <c r="C143" s="333">
        <v>4</v>
      </c>
      <c r="D143" s="274" t="s">
        <v>16</v>
      </c>
      <c r="E143" s="274"/>
      <c r="F143" s="274" t="s">
        <v>29</v>
      </c>
      <c r="G143" s="278"/>
      <c r="H143" s="274" t="s">
        <v>31</v>
      </c>
      <c r="I143" s="279"/>
      <c r="J143" s="274" t="s">
        <v>41</v>
      </c>
      <c r="K143" s="274" t="str">
        <f>VLOOKUP(A143,選手名簿!$A$3:$Q$170,11)</f>
        <v>上野　真輝</v>
      </c>
      <c r="L143" s="280" t="s">
        <v>31</v>
      </c>
      <c r="M143" s="280" t="str">
        <f>VLOOKUP(A143,選手名簿!$A$3:$Q$170,13)</f>
        <v>板　津</v>
      </c>
      <c r="N143" s="335">
        <f>VLOOKUP(A143,選手名簿!$A$3:$Q$170,14)</f>
        <v>2</v>
      </c>
      <c r="O143" s="335" t="s">
        <v>41</v>
      </c>
      <c r="P143" s="274"/>
      <c r="Q143" s="335" t="str">
        <f>VLOOKUP(A143,選手名簿!$A$3:$Q$170,17)</f>
        <v>ウエノ　マサキ</v>
      </c>
      <c r="R143" s="274"/>
      <c r="S143" s="274">
        <v>1</v>
      </c>
      <c r="T143" s="333">
        <v>4</v>
      </c>
      <c r="U143" s="232"/>
      <c r="V143" s="232" t="str">
        <f t="shared" si="3"/>
        <v/>
      </c>
      <c r="W143" s="232" t="e">
        <f t="shared" si="5"/>
        <v>#VALUE!</v>
      </c>
      <c r="X143" s="234">
        <v>124</v>
      </c>
      <c r="AU143" s="234">
        <v>4</v>
      </c>
    </row>
    <row r="144" spans="1:47" s="234" customFormat="1" x14ac:dyDescent="0.2">
      <c r="A144" s="274">
        <v>321</v>
      </c>
      <c r="B144" s="334" t="s">
        <v>4</v>
      </c>
      <c r="C144" s="333">
        <v>4</v>
      </c>
      <c r="D144" s="274" t="s">
        <v>16</v>
      </c>
      <c r="E144" s="274"/>
      <c r="F144" s="274" t="s">
        <v>29</v>
      </c>
      <c r="G144" s="278"/>
      <c r="H144" s="274" t="s">
        <v>31</v>
      </c>
      <c r="I144" s="279"/>
      <c r="J144" s="274" t="s">
        <v>41</v>
      </c>
      <c r="K144" s="274" t="str">
        <f>VLOOKUP(A144,選手名簿!$A$3:$Q$170,11)</f>
        <v>庄田　大倭</v>
      </c>
      <c r="L144" s="280" t="s">
        <v>31</v>
      </c>
      <c r="M144" s="280" t="str">
        <f>VLOOKUP(A144,選手名簿!$A$3:$Q$170,13)</f>
        <v>松　陽</v>
      </c>
      <c r="N144" s="335">
        <f>VLOOKUP(A144,選手名簿!$A$3:$Q$170,14)</f>
        <v>3</v>
      </c>
      <c r="O144" s="335" t="s">
        <v>41</v>
      </c>
      <c r="P144" s="274"/>
      <c r="Q144" s="335" t="str">
        <f>VLOOKUP(A144,選手名簿!$A$3:$Q$170,17)</f>
        <v>ショウダ　ヤマト</v>
      </c>
      <c r="R144" s="274"/>
      <c r="S144" s="274">
        <v>1</v>
      </c>
      <c r="T144" s="274">
        <v>5</v>
      </c>
      <c r="U144" s="232"/>
      <c r="V144" s="232" t="str">
        <f t="shared" si="3"/>
        <v/>
      </c>
      <c r="W144" s="232" t="e">
        <f t="shared" si="5"/>
        <v>#VALUE!</v>
      </c>
      <c r="X144" s="234">
        <v>125</v>
      </c>
      <c r="AU144" s="234">
        <v>5</v>
      </c>
    </row>
    <row r="145" spans="1:47" s="234" customFormat="1" x14ac:dyDescent="0.2">
      <c r="A145" s="333">
        <v>127</v>
      </c>
      <c r="B145" s="334" t="s">
        <v>4</v>
      </c>
      <c r="C145" s="333">
        <v>4</v>
      </c>
      <c r="D145" s="274" t="s">
        <v>16</v>
      </c>
      <c r="E145" s="274"/>
      <c r="F145" s="274" t="s">
        <v>29</v>
      </c>
      <c r="G145" s="278"/>
      <c r="H145" s="274" t="s">
        <v>31</v>
      </c>
      <c r="I145" s="279"/>
      <c r="J145" s="274" t="s">
        <v>41</v>
      </c>
      <c r="K145" s="274" t="str">
        <f>VLOOKUP(A145,選手名簿!$A$3:$Q$170,11)</f>
        <v>橋本　明弥</v>
      </c>
      <c r="L145" s="280" t="s">
        <v>31</v>
      </c>
      <c r="M145" s="280" t="str">
        <f>VLOOKUP(A145,選手名簿!$A$3:$Q$170,13)</f>
        <v>芦　城</v>
      </c>
      <c r="N145" s="335">
        <f>VLOOKUP(A145,選手名簿!$A$3:$Q$170,14)</f>
        <v>3</v>
      </c>
      <c r="O145" s="335" t="s">
        <v>41</v>
      </c>
      <c r="P145" s="274"/>
      <c r="Q145" s="335" t="str">
        <f>VLOOKUP(A145,選手名簿!$A$3:$Q$170,17)</f>
        <v>ハシモト　メイヤ</v>
      </c>
      <c r="R145" s="274"/>
      <c r="S145" s="274">
        <v>1</v>
      </c>
      <c r="T145" s="333">
        <v>6</v>
      </c>
      <c r="U145" s="232"/>
      <c r="V145" s="232" t="str">
        <f t="shared" si="3"/>
        <v/>
      </c>
      <c r="W145" s="232" t="e">
        <f t="shared" si="5"/>
        <v>#VALUE!</v>
      </c>
      <c r="X145" s="234">
        <v>126</v>
      </c>
      <c r="AU145" s="234">
        <v>6</v>
      </c>
    </row>
    <row r="146" spans="1:47" s="234" customFormat="1" x14ac:dyDescent="0.2">
      <c r="A146" s="333">
        <v>130</v>
      </c>
      <c r="B146" s="334" t="s">
        <v>4</v>
      </c>
      <c r="C146" s="333">
        <v>4</v>
      </c>
      <c r="D146" s="274" t="s">
        <v>16</v>
      </c>
      <c r="E146" s="274"/>
      <c r="F146" s="274" t="s">
        <v>29</v>
      </c>
      <c r="G146" s="278"/>
      <c r="H146" s="274" t="s">
        <v>31</v>
      </c>
      <c r="I146" s="279"/>
      <c r="J146" s="274" t="s">
        <v>41</v>
      </c>
      <c r="K146" s="274" t="str">
        <f>VLOOKUP(A146,選手名簿!$A$3:$Q$170,11)</f>
        <v>木村　篤弥</v>
      </c>
      <c r="L146" s="280" t="s">
        <v>31</v>
      </c>
      <c r="M146" s="280" t="str">
        <f>VLOOKUP(A146,選手名簿!$A$3:$Q$170,13)</f>
        <v>芦　城</v>
      </c>
      <c r="N146" s="335">
        <f>VLOOKUP(A146,選手名簿!$A$3:$Q$170,14)</f>
        <v>3</v>
      </c>
      <c r="O146" s="335" t="s">
        <v>41</v>
      </c>
      <c r="P146" s="274"/>
      <c r="Q146" s="335" t="str">
        <f>VLOOKUP(A146,選手名簿!$A$3:$Q$170,17)</f>
        <v>キムラ　アツヤ</v>
      </c>
      <c r="R146" s="274"/>
      <c r="S146" s="274">
        <v>1</v>
      </c>
      <c r="T146" s="333">
        <v>7</v>
      </c>
      <c r="U146" s="232"/>
      <c r="V146" s="232" t="str">
        <f t="shared" si="3"/>
        <v/>
      </c>
      <c r="W146" s="232" t="e">
        <f t="shared" si="5"/>
        <v>#VALUE!</v>
      </c>
      <c r="X146" s="234">
        <v>127</v>
      </c>
      <c r="AU146" s="234">
        <v>7</v>
      </c>
    </row>
    <row r="147" spans="1:47" s="234" customFormat="1" ht="14.5" thickBot="1" x14ac:dyDescent="0.25">
      <c r="A147" s="336">
        <v>529</v>
      </c>
      <c r="B147" s="337" t="s">
        <v>4</v>
      </c>
      <c r="C147" s="336">
        <v>4</v>
      </c>
      <c r="D147" s="295" t="s">
        <v>16</v>
      </c>
      <c r="E147" s="295"/>
      <c r="F147" s="295" t="s">
        <v>29</v>
      </c>
      <c r="G147" s="338"/>
      <c r="H147" s="295" t="s">
        <v>31</v>
      </c>
      <c r="I147" s="339"/>
      <c r="J147" s="295" t="s">
        <v>41</v>
      </c>
      <c r="K147" s="295" t="str">
        <f>VLOOKUP(A147,選手名簿!$A$3:$Q$170,11)</f>
        <v>前山　翔平</v>
      </c>
      <c r="L147" s="340" t="s">
        <v>31</v>
      </c>
      <c r="M147" s="340" t="str">
        <f>VLOOKUP(A147,選手名簿!$A$3:$Q$170,13)</f>
        <v>南　部</v>
      </c>
      <c r="N147" s="341">
        <f>VLOOKUP(A147,選手名簿!$A$3:$Q$170,14)</f>
        <v>2</v>
      </c>
      <c r="O147" s="341" t="s">
        <v>41</v>
      </c>
      <c r="P147" s="295"/>
      <c r="Q147" s="341" t="str">
        <f>VLOOKUP(A147,選手名簿!$A$3:$Q$170,17)</f>
        <v>マエヤマ　ショウへイ</v>
      </c>
      <c r="R147" s="295"/>
      <c r="S147" s="295">
        <v>1</v>
      </c>
      <c r="T147" s="336">
        <v>8</v>
      </c>
      <c r="U147" s="232"/>
      <c r="V147" s="232" t="str">
        <f t="shared" si="3"/>
        <v/>
      </c>
      <c r="W147" s="232" t="e">
        <f t="shared" si="5"/>
        <v>#VALUE!</v>
      </c>
      <c r="X147" s="234">
        <v>128</v>
      </c>
      <c r="AU147" s="234">
        <v>8</v>
      </c>
    </row>
    <row r="148" spans="1:47" s="234" customFormat="1" x14ac:dyDescent="0.2">
      <c r="A148" s="328">
        <v>143</v>
      </c>
      <c r="B148" s="327" t="s">
        <v>4</v>
      </c>
      <c r="C148" s="328">
        <v>4</v>
      </c>
      <c r="D148" s="294" t="s">
        <v>16</v>
      </c>
      <c r="E148" s="294"/>
      <c r="F148" s="294" t="s">
        <v>29</v>
      </c>
      <c r="G148" s="329"/>
      <c r="H148" s="294" t="s">
        <v>31</v>
      </c>
      <c r="I148" s="330"/>
      <c r="J148" s="294" t="s">
        <v>41</v>
      </c>
      <c r="K148" s="294" t="str">
        <f>VLOOKUP(A148,選手名簿!$A$3:$Q$170,11)</f>
        <v>阿慈知蒼真</v>
      </c>
      <c r="L148" s="331" t="s">
        <v>31</v>
      </c>
      <c r="M148" s="331" t="str">
        <f>VLOOKUP(A148,選手名簿!$A$3:$Q$170,13)</f>
        <v>芦　城</v>
      </c>
      <c r="N148" s="332">
        <f>VLOOKUP(A148,選手名簿!$A$3:$Q$170,14)</f>
        <v>2</v>
      </c>
      <c r="O148" s="332" t="s">
        <v>41</v>
      </c>
      <c r="P148" s="294"/>
      <c r="Q148" s="332" t="str">
        <f>VLOOKUP(A148,選手名簿!$A$3:$Q$170,17)</f>
        <v>アジチ　ソウマ</v>
      </c>
      <c r="R148" s="294"/>
      <c r="S148" s="294">
        <v>1</v>
      </c>
      <c r="T148" s="328">
        <v>9</v>
      </c>
      <c r="U148" s="232"/>
      <c r="V148" s="232" t="str">
        <f t="shared" si="3"/>
        <v/>
      </c>
      <c r="W148" s="232" t="e">
        <f t="shared" si="5"/>
        <v>#VALUE!</v>
      </c>
      <c r="X148" s="234">
        <v>129</v>
      </c>
    </row>
    <row r="149" spans="1:47" s="234" customFormat="1" x14ac:dyDescent="0.2">
      <c r="A149" s="333"/>
      <c r="B149" s="334" t="s">
        <v>4</v>
      </c>
      <c r="C149" s="333">
        <v>4</v>
      </c>
      <c r="D149" s="274" t="s">
        <v>16</v>
      </c>
      <c r="E149" s="274"/>
      <c r="F149" s="274" t="s">
        <v>29</v>
      </c>
      <c r="G149" s="278"/>
      <c r="H149" s="274" t="s">
        <v>31</v>
      </c>
      <c r="I149" s="279"/>
      <c r="J149" s="274" t="s">
        <v>41</v>
      </c>
      <c r="K149" s="274" t="e">
        <f>VLOOKUP(A149,選手名簿!$A$3:$Q$170,11)</f>
        <v>#N/A</v>
      </c>
      <c r="L149" s="280" t="s">
        <v>31</v>
      </c>
      <c r="M149" s="280" t="e">
        <f>VLOOKUP(A149,選手名簿!$A$3:$Q$170,13)</f>
        <v>#N/A</v>
      </c>
      <c r="N149" s="335" t="e">
        <f>VLOOKUP(A149,選手名簿!$A$3:$Q$170,14)</f>
        <v>#N/A</v>
      </c>
      <c r="O149" s="335" t="s">
        <v>41</v>
      </c>
      <c r="P149" s="274"/>
      <c r="Q149" s="335" t="e">
        <f>VLOOKUP(A149,選手名簿!$A$3:$Q$170,17)</f>
        <v>#N/A</v>
      </c>
      <c r="R149" s="274"/>
      <c r="S149" s="274">
        <v>2</v>
      </c>
      <c r="T149" s="333">
        <v>2</v>
      </c>
      <c r="U149" s="232"/>
      <c r="V149" s="232" t="str">
        <f t="shared" ref="V149:V212" si="6">IF(G149="","",(E149*60+G149))</f>
        <v/>
      </c>
      <c r="W149" s="232" t="e">
        <f t="shared" si="5"/>
        <v>#VALUE!</v>
      </c>
      <c r="X149" s="234">
        <v>130</v>
      </c>
    </row>
    <row r="150" spans="1:47" s="234" customFormat="1" x14ac:dyDescent="0.2">
      <c r="A150" s="333"/>
      <c r="B150" s="334" t="s">
        <v>4</v>
      </c>
      <c r="C150" s="333">
        <v>4</v>
      </c>
      <c r="D150" s="274" t="s">
        <v>16</v>
      </c>
      <c r="E150" s="274"/>
      <c r="F150" s="274" t="s">
        <v>29</v>
      </c>
      <c r="G150" s="278"/>
      <c r="H150" s="274" t="s">
        <v>31</v>
      </c>
      <c r="I150" s="279"/>
      <c r="J150" s="274" t="s">
        <v>41</v>
      </c>
      <c r="K150" s="274" t="e">
        <f>VLOOKUP(A150,選手名簿!$A$3:$Q$170,11)</f>
        <v>#N/A</v>
      </c>
      <c r="L150" s="280" t="s">
        <v>31</v>
      </c>
      <c r="M150" s="280" t="e">
        <f>VLOOKUP(A150,選手名簿!$A$3:$Q$170,13)</f>
        <v>#N/A</v>
      </c>
      <c r="N150" s="335" t="e">
        <f>VLOOKUP(A150,選手名簿!$A$3:$Q$170,14)</f>
        <v>#N/A</v>
      </c>
      <c r="O150" s="335" t="s">
        <v>41</v>
      </c>
      <c r="P150" s="274"/>
      <c r="Q150" s="335" t="e">
        <f>VLOOKUP(A150,選手名簿!$A$3:$Q$170,17)</f>
        <v>#N/A</v>
      </c>
      <c r="R150" s="274"/>
      <c r="S150" s="274">
        <v>2</v>
      </c>
      <c r="T150" s="333">
        <v>3</v>
      </c>
      <c r="U150" s="232"/>
      <c r="V150" s="232" t="str">
        <f t="shared" si="6"/>
        <v/>
      </c>
      <c r="W150" s="232" t="e">
        <f t="shared" si="5"/>
        <v>#VALUE!</v>
      </c>
      <c r="X150" s="234">
        <v>131</v>
      </c>
    </row>
    <row r="151" spans="1:47" s="234" customFormat="1" x14ac:dyDescent="0.2">
      <c r="A151" s="333"/>
      <c r="B151" s="334" t="s">
        <v>4</v>
      </c>
      <c r="C151" s="333">
        <v>4</v>
      </c>
      <c r="D151" s="274" t="s">
        <v>16</v>
      </c>
      <c r="E151" s="274"/>
      <c r="F151" s="274" t="s">
        <v>29</v>
      </c>
      <c r="G151" s="278"/>
      <c r="H151" s="274" t="s">
        <v>31</v>
      </c>
      <c r="I151" s="279"/>
      <c r="J151" s="274" t="s">
        <v>41</v>
      </c>
      <c r="K151" s="274" t="e">
        <f>VLOOKUP(A151,選手名簿!$A$3:$Q$170,11)</f>
        <v>#N/A</v>
      </c>
      <c r="L151" s="280" t="s">
        <v>31</v>
      </c>
      <c r="M151" s="280" t="e">
        <f>VLOOKUP(A151,選手名簿!$A$3:$Q$170,13)</f>
        <v>#N/A</v>
      </c>
      <c r="N151" s="335" t="e">
        <f>VLOOKUP(A151,選手名簿!$A$3:$Q$170,14)</f>
        <v>#N/A</v>
      </c>
      <c r="O151" s="335" t="s">
        <v>41</v>
      </c>
      <c r="P151" s="274"/>
      <c r="Q151" s="335" t="e">
        <f>VLOOKUP(A151,選手名簿!$A$3:$Q$170,17)</f>
        <v>#N/A</v>
      </c>
      <c r="R151" s="274"/>
      <c r="S151" s="274">
        <v>2</v>
      </c>
      <c r="T151" s="333">
        <v>4</v>
      </c>
      <c r="U151" s="232"/>
      <c r="V151" s="232" t="str">
        <f t="shared" si="6"/>
        <v/>
      </c>
      <c r="W151" s="232" t="e">
        <f t="shared" si="5"/>
        <v>#VALUE!</v>
      </c>
      <c r="X151" s="234">
        <v>132</v>
      </c>
    </row>
    <row r="152" spans="1:47" s="234" customFormat="1" x14ac:dyDescent="0.2">
      <c r="A152" s="274"/>
      <c r="B152" s="334" t="s">
        <v>4</v>
      </c>
      <c r="C152" s="333">
        <v>4</v>
      </c>
      <c r="D152" s="274" t="s">
        <v>16</v>
      </c>
      <c r="E152" s="276"/>
      <c r="F152" s="274" t="s">
        <v>29</v>
      </c>
      <c r="G152" s="278"/>
      <c r="H152" s="274" t="s">
        <v>31</v>
      </c>
      <c r="I152" s="279"/>
      <c r="J152" s="274" t="s">
        <v>41</v>
      </c>
      <c r="K152" s="274" t="e">
        <f>VLOOKUP(A152,選手名簿!$A$3:$Q$170,11)</f>
        <v>#N/A</v>
      </c>
      <c r="L152" s="274" t="s">
        <v>31</v>
      </c>
      <c r="M152" s="274" t="e">
        <f>VLOOKUP(A152,選手名簿!$A$3:$Q$170,13)</f>
        <v>#N/A</v>
      </c>
      <c r="N152" s="335" t="e">
        <f>VLOOKUP(A152,選手名簿!$A$3:$Q$170,14)</f>
        <v>#N/A</v>
      </c>
      <c r="O152" s="335" t="s">
        <v>41</v>
      </c>
      <c r="P152" s="274"/>
      <c r="Q152" s="335" t="e">
        <f>VLOOKUP(A152,選手名簿!$A$3:$Q$170,17)</f>
        <v>#N/A</v>
      </c>
      <c r="R152" s="274"/>
      <c r="S152" s="274">
        <v>2</v>
      </c>
      <c r="T152" s="274">
        <v>5</v>
      </c>
      <c r="U152" s="232"/>
      <c r="V152" s="232" t="str">
        <f t="shared" si="6"/>
        <v/>
      </c>
      <c r="W152" s="232" t="e">
        <f t="shared" si="5"/>
        <v>#VALUE!</v>
      </c>
      <c r="X152" s="234">
        <v>133</v>
      </c>
    </row>
    <row r="153" spans="1:47" s="234" customFormat="1" x14ac:dyDescent="0.2">
      <c r="A153" s="333"/>
      <c r="B153" s="334" t="s">
        <v>4</v>
      </c>
      <c r="C153" s="333">
        <v>4</v>
      </c>
      <c r="D153" s="274" t="s">
        <v>16</v>
      </c>
      <c r="E153" s="274"/>
      <c r="F153" s="274" t="s">
        <v>29</v>
      </c>
      <c r="G153" s="278"/>
      <c r="H153" s="274" t="s">
        <v>31</v>
      </c>
      <c r="I153" s="279"/>
      <c r="J153" s="274" t="s">
        <v>41</v>
      </c>
      <c r="K153" s="274" t="e">
        <f>VLOOKUP(A153,選手名簿!$A$3:$Q$170,11)</f>
        <v>#N/A</v>
      </c>
      <c r="L153" s="280" t="s">
        <v>31</v>
      </c>
      <c r="M153" s="280" t="e">
        <f>VLOOKUP(A153,選手名簿!$A$3:$Q$170,13)</f>
        <v>#N/A</v>
      </c>
      <c r="N153" s="335" t="e">
        <f>VLOOKUP(A153,選手名簿!$A$3:$Q$170,14)</f>
        <v>#N/A</v>
      </c>
      <c r="O153" s="335" t="s">
        <v>41</v>
      </c>
      <c r="P153" s="274"/>
      <c r="Q153" s="335" t="e">
        <f>VLOOKUP(A153,選手名簿!$A$3:$Q$170,17)</f>
        <v>#N/A</v>
      </c>
      <c r="R153" s="274"/>
      <c r="S153" s="274">
        <v>2</v>
      </c>
      <c r="T153" s="333">
        <v>6</v>
      </c>
      <c r="U153" s="232"/>
      <c r="V153" s="232" t="str">
        <f t="shared" si="6"/>
        <v/>
      </c>
      <c r="W153" s="232" t="e">
        <f t="shared" si="5"/>
        <v>#VALUE!</v>
      </c>
      <c r="X153" s="234">
        <v>134</v>
      </c>
    </row>
    <row r="154" spans="1:47" s="234" customFormat="1" x14ac:dyDescent="0.2">
      <c r="A154" s="333"/>
      <c r="B154" s="334" t="s">
        <v>4</v>
      </c>
      <c r="C154" s="333">
        <v>4</v>
      </c>
      <c r="D154" s="274" t="s">
        <v>16</v>
      </c>
      <c r="E154" s="274"/>
      <c r="F154" s="274" t="s">
        <v>29</v>
      </c>
      <c r="G154" s="278"/>
      <c r="H154" s="274" t="s">
        <v>31</v>
      </c>
      <c r="I154" s="279"/>
      <c r="J154" s="274" t="s">
        <v>41</v>
      </c>
      <c r="K154" s="274" t="e">
        <f>VLOOKUP(A154,選手名簿!$A$3:$Q$170,11)</f>
        <v>#N/A</v>
      </c>
      <c r="L154" s="280" t="s">
        <v>31</v>
      </c>
      <c r="M154" s="280" t="e">
        <f>VLOOKUP(A154,選手名簿!$A$3:$Q$170,13)</f>
        <v>#N/A</v>
      </c>
      <c r="N154" s="335" t="e">
        <f>VLOOKUP(A154,選手名簿!$A$3:$Q$170,14)</f>
        <v>#N/A</v>
      </c>
      <c r="O154" s="335" t="s">
        <v>41</v>
      </c>
      <c r="P154" s="274"/>
      <c r="Q154" s="335" t="e">
        <f>VLOOKUP(A154,選手名簿!$A$3:$Q$170,17)</f>
        <v>#N/A</v>
      </c>
      <c r="R154" s="274"/>
      <c r="S154" s="274">
        <v>2</v>
      </c>
      <c r="T154" s="333">
        <v>7</v>
      </c>
      <c r="U154" s="232"/>
      <c r="V154" s="232" t="str">
        <f t="shared" si="6"/>
        <v/>
      </c>
      <c r="W154" s="232" t="e">
        <f t="shared" si="5"/>
        <v>#VALUE!</v>
      </c>
      <c r="X154" s="234">
        <v>135</v>
      </c>
    </row>
    <row r="155" spans="1:47" s="234" customFormat="1" ht="14.5" thickBot="1" x14ac:dyDescent="0.25">
      <c r="A155" s="295"/>
      <c r="B155" s="337" t="s">
        <v>4</v>
      </c>
      <c r="C155" s="336">
        <v>4</v>
      </c>
      <c r="D155" s="295" t="s">
        <v>16</v>
      </c>
      <c r="E155" s="342"/>
      <c r="F155" s="295" t="s">
        <v>29</v>
      </c>
      <c r="G155" s="338"/>
      <c r="H155" s="295" t="s">
        <v>31</v>
      </c>
      <c r="I155" s="339"/>
      <c r="J155" s="295" t="s">
        <v>41</v>
      </c>
      <c r="K155" s="295" t="e">
        <f>VLOOKUP(A155,選手名簿!$A$3:$Q$170,11)</f>
        <v>#N/A</v>
      </c>
      <c r="L155" s="295" t="s">
        <v>31</v>
      </c>
      <c r="M155" s="295" t="e">
        <f>VLOOKUP(A155,選手名簿!$A$3:$Q$170,13)</f>
        <v>#N/A</v>
      </c>
      <c r="N155" s="341" t="e">
        <f>VLOOKUP(A155,選手名簿!$A$3:$Q$170,14)</f>
        <v>#N/A</v>
      </c>
      <c r="O155" s="341" t="s">
        <v>41</v>
      </c>
      <c r="P155" s="295"/>
      <c r="Q155" s="341" t="e">
        <f>VLOOKUP(A155,選手名簿!$A$3:$Q$170,17)</f>
        <v>#N/A</v>
      </c>
      <c r="R155" s="295"/>
      <c r="S155" s="295">
        <v>2</v>
      </c>
      <c r="T155" s="336">
        <v>8</v>
      </c>
      <c r="U155" s="232"/>
      <c r="V155" s="232" t="str">
        <f t="shared" si="6"/>
        <v/>
      </c>
      <c r="W155" s="232" t="e">
        <f t="shared" si="5"/>
        <v>#VALUE!</v>
      </c>
      <c r="X155" s="234">
        <v>136</v>
      </c>
    </row>
    <row r="156" spans="1:47" s="234" customFormat="1" x14ac:dyDescent="0.2">
      <c r="A156" s="328"/>
      <c r="B156" s="327" t="s">
        <v>4</v>
      </c>
      <c r="C156" s="328">
        <v>4</v>
      </c>
      <c r="D156" s="294" t="s">
        <v>16</v>
      </c>
      <c r="E156" s="294"/>
      <c r="F156" s="294" t="s">
        <v>29</v>
      </c>
      <c r="G156" s="329"/>
      <c r="H156" s="294" t="s">
        <v>31</v>
      </c>
      <c r="I156" s="330"/>
      <c r="J156" s="294" t="s">
        <v>41</v>
      </c>
      <c r="K156" s="294" t="e">
        <f>VLOOKUP(A156,選手名簿!$A$3:$Q$170,11)</f>
        <v>#N/A</v>
      </c>
      <c r="L156" s="331" t="s">
        <v>31</v>
      </c>
      <c r="M156" s="331" t="e">
        <f>VLOOKUP(A156,選手名簿!$A$3:$Q$170,13)</f>
        <v>#N/A</v>
      </c>
      <c r="N156" s="332" t="e">
        <f>VLOOKUP(A156,選手名簿!$A$3:$Q$170,14)</f>
        <v>#N/A</v>
      </c>
      <c r="O156" s="332" t="s">
        <v>41</v>
      </c>
      <c r="P156" s="294"/>
      <c r="Q156" s="332" t="e">
        <f>VLOOKUP(A156,選手名簿!$A$3:$Q$170,17)</f>
        <v>#N/A</v>
      </c>
      <c r="R156" s="294"/>
      <c r="S156" s="294">
        <v>3</v>
      </c>
      <c r="T156" s="328">
        <v>1</v>
      </c>
      <c r="U156" s="232"/>
      <c r="V156" s="232" t="str">
        <f t="shared" si="6"/>
        <v/>
      </c>
      <c r="W156" s="232" t="e">
        <f t="shared" si="5"/>
        <v>#VALUE!</v>
      </c>
      <c r="X156" s="234">
        <v>137</v>
      </c>
    </row>
    <row r="157" spans="1:47" s="234" customFormat="1" x14ac:dyDescent="0.2">
      <c r="A157" s="333"/>
      <c r="B157" s="334" t="s">
        <v>4</v>
      </c>
      <c r="C157" s="333">
        <v>4</v>
      </c>
      <c r="D157" s="274" t="s">
        <v>16</v>
      </c>
      <c r="E157" s="274"/>
      <c r="F157" s="274" t="s">
        <v>29</v>
      </c>
      <c r="G157" s="278"/>
      <c r="H157" s="274" t="s">
        <v>31</v>
      </c>
      <c r="I157" s="279"/>
      <c r="J157" s="274" t="s">
        <v>41</v>
      </c>
      <c r="K157" s="274" t="e">
        <f>VLOOKUP(A157,選手名簿!$A$3:$Q$170,11)</f>
        <v>#N/A</v>
      </c>
      <c r="L157" s="280" t="s">
        <v>31</v>
      </c>
      <c r="M157" s="280" t="e">
        <f>VLOOKUP(A157,選手名簿!$A$3:$Q$170,13)</f>
        <v>#N/A</v>
      </c>
      <c r="N157" s="335" t="e">
        <f>VLOOKUP(A157,選手名簿!$A$3:$Q$170,14)</f>
        <v>#N/A</v>
      </c>
      <c r="O157" s="335" t="s">
        <v>41</v>
      </c>
      <c r="P157" s="274"/>
      <c r="Q157" s="335" t="e">
        <f>VLOOKUP(A157,選手名簿!$A$3:$Q$170,17)</f>
        <v>#N/A</v>
      </c>
      <c r="R157" s="274"/>
      <c r="S157" s="274">
        <v>3</v>
      </c>
      <c r="T157" s="333">
        <v>2</v>
      </c>
      <c r="U157" s="232"/>
      <c r="V157" s="232" t="str">
        <f t="shared" si="6"/>
        <v/>
      </c>
      <c r="W157" s="232" t="e">
        <f t="shared" si="5"/>
        <v>#VALUE!</v>
      </c>
      <c r="X157" s="234">
        <v>138</v>
      </c>
    </row>
    <row r="158" spans="1:47" s="234" customFormat="1" x14ac:dyDescent="0.2">
      <c r="A158" s="333"/>
      <c r="B158" s="334" t="s">
        <v>4</v>
      </c>
      <c r="C158" s="333">
        <v>4</v>
      </c>
      <c r="D158" s="274" t="s">
        <v>16</v>
      </c>
      <c r="E158" s="274"/>
      <c r="F158" s="274" t="s">
        <v>29</v>
      </c>
      <c r="G158" s="278"/>
      <c r="H158" s="274" t="s">
        <v>31</v>
      </c>
      <c r="I158" s="279"/>
      <c r="J158" s="274" t="s">
        <v>41</v>
      </c>
      <c r="K158" s="274" t="e">
        <f>VLOOKUP(A158,選手名簿!$A$3:$Q$170,11)</f>
        <v>#N/A</v>
      </c>
      <c r="L158" s="280" t="s">
        <v>31</v>
      </c>
      <c r="M158" s="280" t="e">
        <f>VLOOKUP(A158,選手名簿!$A$3:$Q$170,13)</f>
        <v>#N/A</v>
      </c>
      <c r="N158" s="335" t="e">
        <f>VLOOKUP(A158,選手名簿!$A$3:$Q$170,14)</f>
        <v>#N/A</v>
      </c>
      <c r="O158" s="335" t="s">
        <v>41</v>
      </c>
      <c r="P158" s="274"/>
      <c r="Q158" s="335" t="e">
        <f>VLOOKUP(A158,選手名簿!$A$3:$Q$170,17)</f>
        <v>#N/A</v>
      </c>
      <c r="R158" s="274"/>
      <c r="S158" s="274">
        <v>3</v>
      </c>
      <c r="T158" s="333">
        <v>3</v>
      </c>
      <c r="U158" s="232"/>
      <c r="V158" s="232" t="str">
        <f t="shared" si="6"/>
        <v/>
      </c>
      <c r="W158" s="232" t="e">
        <f t="shared" si="5"/>
        <v>#VALUE!</v>
      </c>
      <c r="X158" s="234">
        <v>139</v>
      </c>
    </row>
    <row r="159" spans="1:47" s="234" customFormat="1" x14ac:dyDescent="0.2">
      <c r="A159" s="333"/>
      <c r="B159" s="334" t="s">
        <v>4</v>
      </c>
      <c r="C159" s="333">
        <v>4</v>
      </c>
      <c r="D159" s="274" t="s">
        <v>16</v>
      </c>
      <c r="E159" s="274"/>
      <c r="F159" s="274" t="s">
        <v>29</v>
      </c>
      <c r="G159" s="278"/>
      <c r="H159" s="274" t="s">
        <v>31</v>
      </c>
      <c r="I159" s="279"/>
      <c r="J159" s="274" t="s">
        <v>41</v>
      </c>
      <c r="K159" s="274" t="e">
        <f>VLOOKUP(A159,選手名簿!$A$3:$Q$170,11)</f>
        <v>#N/A</v>
      </c>
      <c r="L159" s="280" t="s">
        <v>31</v>
      </c>
      <c r="M159" s="280" t="e">
        <f>VLOOKUP(A159,選手名簿!$A$3:$Q$170,13)</f>
        <v>#N/A</v>
      </c>
      <c r="N159" s="335" t="e">
        <f>VLOOKUP(A159,選手名簿!$A$3:$Q$170,14)</f>
        <v>#N/A</v>
      </c>
      <c r="O159" s="335" t="s">
        <v>41</v>
      </c>
      <c r="P159" s="274"/>
      <c r="Q159" s="335" t="e">
        <f>VLOOKUP(A159,選手名簿!$A$3:$Q$170,17)</f>
        <v>#N/A</v>
      </c>
      <c r="R159" s="274"/>
      <c r="S159" s="274">
        <v>3</v>
      </c>
      <c r="T159" s="333">
        <v>4</v>
      </c>
      <c r="U159" s="232"/>
      <c r="V159" s="232" t="str">
        <f t="shared" si="6"/>
        <v/>
      </c>
      <c r="W159" s="232" t="e">
        <f t="shared" si="5"/>
        <v>#VALUE!</v>
      </c>
      <c r="X159" s="234">
        <v>140</v>
      </c>
    </row>
    <row r="160" spans="1:47" s="234" customFormat="1" x14ac:dyDescent="0.2">
      <c r="A160" s="333"/>
      <c r="B160" s="334" t="s">
        <v>4</v>
      </c>
      <c r="C160" s="333">
        <v>4</v>
      </c>
      <c r="D160" s="274" t="s">
        <v>16</v>
      </c>
      <c r="E160" s="274"/>
      <c r="F160" s="274" t="s">
        <v>29</v>
      </c>
      <c r="G160" s="278"/>
      <c r="H160" s="274" t="s">
        <v>31</v>
      </c>
      <c r="I160" s="279"/>
      <c r="J160" s="274" t="s">
        <v>41</v>
      </c>
      <c r="K160" s="274" t="e">
        <f>VLOOKUP(A160,選手名簿!$A$3:$Q$170,11)</f>
        <v>#N/A</v>
      </c>
      <c r="L160" s="280" t="s">
        <v>31</v>
      </c>
      <c r="M160" s="280" t="e">
        <f>VLOOKUP(A160,選手名簿!$A$3:$Q$170,13)</f>
        <v>#N/A</v>
      </c>
      <c r="N160" s="335" t="e">
        <f>VLOOKUP(A160,選手名簿!$A$3:$Q$170,14)</f>
        <v>#N/A</v>
      </c>
      <c r="O160" s="335" t="s">
        <v>41</v>
      </c>
      <c r="P160" s="274"/>
      <c r="Q160" s="335" t="e">
        <f>VLOOKUP(A160,選手名簿!$A$3:$Q$170,17)</f>
        <v>#N/A</v>
      </c>
      <c r="R160" s="274"/>
      <c r="S160" s="274">
        <v>3</v>
      </c>
      <c r="T160" s="274">
        <v>5</v>
      </c>
      <c r="U160" s="232"/>
      <c r="V160" s="232" t="str">
        <f t="shared" si="6"/>
        <v/>
      </c>
      <c r="W160" s="232" t="e">
        <f t="shared" si="5"/>
        <v>#VALUE!</v>
      </c>
      <c r="X160" s="234">
        <v>141</v>
      </c>
    </row>
    <row r="161" spans="1:24" s="234" customFormat="1" x14ac:dyDescent="0.2">
      <c r="A161" s="333"/>
      <c r="B161" s="334" t="s">
        <v>4</v>
      </c>
      <c r="C161" s="333">
        <v>4</v>
      </c>
      <c r="D161" s="274" t="s">
        <v>16</v>
      </c>
      <c r="E161" s="274"/>
      <c r="F161" s="274" t="s">
        <v>29</v>
      </c>
      <c r="G161" s="278"/>
      <c r="H161" s="274" t="s">
        <v>31</v>
      </c>
      <c r="I161" s="279"/>
      <c r="J161" s="274" t="s">
        <v>41</v>
      </c>
      <c r="K161" s="274" t="e">
        <f>VLOOKUP(A161,選手名簿!$A$3:$Q$170,11)</f>
        <v>#N/A</v>
      </c>
      <c r="L161" s="280" t="s">
        <v>31</v>
      </c>
      <c r="M161" s="280" t="e">
        <f>VLOOKUP(A161,選手名簿!$A$3:$Q$170,13)</f>
        <v>#N/A</v>
      </c>
      <c r="N161" s="335" t="e">
        <f>VLOOKUP(A161,選手名簿!$A$3:$Q$170,14)</f>
        <v>#N/A</v>
      </c>
      <c r="O161" s="335" t="s">
        <v>41</v>
      </c>
      <c r="P161" s="274"/>
      <c r="Q161" s="335" t="e">
        <f>VLOOKUP(A161,選手名簿!$A$3:$Q$170,17)</f>
        <v>#N/A</v>
      </c>
      <c r="R161" s="274"/>
      <c r="S161" s="274">
        <v>3</v>
      </c>
      <c r="T161" s="333">
        <v>6</v>
      </c>
      <c r="U161" s="232"/>
      <c r="V161" s="232" t="str">
        <f t="shared" si="6"/>
        <v/>
      </c>
      <c r="W161" s="232" t="e">
        <f t="shared" si="5"/>
        <v>#VALUE!</v>
      </c>
      <c r="X161" s="234">
        <v>142</v>
      </c>
    </row>
    <row r="162" spans="1:24" s="234" customFormat="1" x14ac:dyDescent="0.2">
      <c r="A162" s="333"/>
      <c r="B162" s="334" t="s">
        <v>4</v>
      </c>
      <c r="C162" s="333">
        <v>4</v>
      </c>
      <c r="D162" s="274" t="s">
        <v>16</v>
      </c>
      <c r="E162" s="274"/>
      <c r="F162" s="274" t="s">
        <v>29</v>
      </c>
      <c r="G162" s="278"/>
      <c r="H162" s="274" t="s">
        <v>31</v>
      </c>
      <c r="I162" s="279"/>
      <c r="J162" s="274" t="s">
        <v>41</v>
      </c>
      <c r="K162" s="274" t="e">
        <f>VLOOKUP(A162,選手名簿!$A$3:$Q$170,11)</f>
        <v>#N/A</v>
      </c>
      <c r="L162" s="280" t="s">
        <v>31</v>
      </c>
      <c r="M162" s="280" t="e">
        <f>VLOOKUP(A162,選手名簿!$A$3:$Q$170,13)</f>
        <v>#N/A</v>
      </c>
      <c r="N162" s="335" t="e">
        <f>VLOOKUP(A162,選手名簿!$A$3:$Q$170,14)</f>
        <v>#N/A</v>
      </c>
      <c r="O162" s="335" t="s">
        <v>41</v>
      </c>
      <c r="P162" s="274"/>
      <c r="Q162" s="335" t="e">
        <f>VLOOKUP(A162,選手名簿!$A$3:$Q$170,17)</f>
        <v>#N/A</v>
      </c>
      <c r="R162" s="274"/>
      <c r="S162" s="274">
        <v>3</v>
      </c>
      <c r="T162" s="333">
        <v>7</v>
      </c>
      <c r="U162" s="232"/>
      <c r="V162" s="232" t="str">
        <f t="shared" si="6"/>
        <v/>
      </c>
      <c r="W162" s="232" t="e">
        <f t="shared" si="5"/>
        <v>#VALUE!</v>
      </c>
      <c r="X162" s="234">
        <v>143</v>
      </c>
    </row>
    <row r="163" spans="1:24" s="234" customFormat="1" ht="14.5" thickBot="1" x14ac:dyDescent="0.25">
      <c r="A163" s="336"/>
      <c r="B163" s="337" t="s">
        <v>4</v>
      </c>
      <c r="C163" s="336">
        <v>4</v>
      </c>
      <c r="D163" s="295" t="s">
        <v>16</v>
      </c>
      <c r="E163" s="295"/>
      <c r="F163" s="295" t="s">
        <v>29</v>
      </c>
      <c r="G163" s="338"/>
      <c r="H163" s="295" t="s">
        <v>31</v>
      </c>
      <c r="I163" s="339"/>
      <c r="J163" s="295" t="s">
        <v>41</v>
      </c>
      <c r="K163" s="295" t="e">
        <f>VLOOKUP(A163,選手名簿!$A$3:$Q$170,11)</f>
        <v>#N/A</v>
      </c>
      <c r="L163" s="340" t="s">
        <v>31</v>
      </c>
      <c r="M163" s="340" t="e">
        <f>VLOOKUP(A163,選手名簿!$A$3:$Q$170,13)</f>
        <v>#N/A</v>
      </c>
      <c r="N163" s="341" t="e">
        <f>VLOOKUP(A163,選手名簿!$A$3:$Q$170,14)</f>
        <v>#N/A</v>
      </c>
      <c r="O163" s="341" t="s">
        <v>41</v>
      </c>
      <c r="P163" s="295"/>
      <c r="Q163" s="341" t="e">
        <f>VLOOKUP(A163,選手名簿!$A$3:$Q$170,17)</f>
        <v>#N/A</v>
      </c>
      <c r="R163" s="295"/>
      <c r="S163" s="295">
        <v>3</v>
      </c>
      <c r="T163" s="336">
        <v>8</v>
      </c>
      <c r="U163" s="232"/>
      <c r="V163" s="232" t="str">
        <f t="shared" si="6"/>
        <v/>
      </c>
      <c r="W163" s="232" t="e">
        <f t="shared" si="5"/>
        <v>#VALUE!</v>
      </c>
      <c r="X163" s="234">
        <v>144</v>
      </c>
    </row>
    <row r="164" spans="1:24" s="234" customFormat="1" x14ac:dyDescent="0.2">
      <c r="A164" s="343"/>
      <c r="B164" s="344" t="s">
        <v>4</v>
      </c>
      <c r="C164" s="343">
        <v>4</v>
      </c>
      <c r="D164" s="296" t="s">
        <v>16</v>
      </c>
      <c r="E164" s="296"/>
      <c r="F164" s="296" t="s">
        <v>29</v>
      </c>
      <c r="G164" s="345"/>
      <c r="H164" s="296" t="s">
        <v>31</v>
      </c>
      <c r="I164" s="346"/>
      <c r="J164" s="296" t="s">
        <v>41</v>
      </c>
      <c r="K164" s="296" t="e">
        <f>VLOOKUP(A164,選手名簿!$A$3:$Q$170,11)</f>
        <v>#N/A</v>
      </c>
      <c r="L164" s="347" t="s">
        <v>31</v>
      </c>
      <c r="M164" s="347" t="e">
        <f>VLOOKUP(A164,選手名簿!$A$3:$Q$170,13)</f>
        <v>#N/A</v>
      </c>
      <c r="N164" s="348" t="e">
        <f>VLOOKUP(A164,選手名簿!$A$3:$Q$170,14)</f>
        <v>#N/A</v>
      </c>
      <c r="O164" s="348" t="s">
        <v>41</v>
      </c>
      <c r="P164" s="296"/>
      <c r="Q164" s="348" t="e">
        <f>VLOOKUP(A164,選手名簿!$A$3:$Q$170,17)</f>
        <v>#N/A</v>
      </c>
      <c r="R164" s="296"/>
      <c r="S164" s="296">
        <v>4</v>
      </c>
      <c r="T164" s="343">
        <v>1</v>
      </c>
      <c r="U164" s="232"/>
      <c r="V164" s="232" t="str">
        <f t="shared" si="6"/>
        <v/>
      </c>
      <c r="W164" s="232" t="e">
        <f t="shared" si="5"/>
        <v>#VALUE!</v>
      </c>
      <c r="X164" s="234">
        <v>145</v>
      </c>
    </row>
    <row r="165" spans="1:24" s="234" customFormat="1" x14ac:dyDescent="0.2">
      <c r="A165" s="274"/>
      <c r="B165" s="334" t="s">
        <v>4</v>
      </c>
      <c r="C165" s="333">
        <v>4</v>
      </c>
      <c r="D165" s="274" t="s">
        <v>16</v>
      </c>
      <c r="E165" s="274"/>
      <c r="F165" s="274" t="s">
        <v>29</v>
      </c>
      <c r="G165" s="278"/>
      <c r="H165" s="274" t="s">
        <v>31</v>
      </c>
      <c r="I165" s="279"/>
      <c r="J165" s="274" t="s">
        <v>41</v>
      </c>
      <c r="K165" s="274" t="e">
        <f>VLOOKUP(A165,選手名簿!$A$3:$Q$170,11)</f>
        <v>#N/A</v>
      </c>
      <c r="L165" s="280" t="s">
        <v>31</v>
      </c>
      <c r="M165" s="280" t="e">
        <f>VLOOKUP(A165,選手名簿!$A$3:$Q$170,13)</f>
        <v>#N/A</v>
      </c>
      <c r="N165" s="335" t="e">
        <f>VLOOKUP(A165,選手名簿!$A$3:$Q$170,14)</f>
        <v>#N/A</v>
      </c>
      <c r="O165" s="335" t="s">
        <v>41</v>
      </c>
      <c r="P165" s="274"/>
      <c r="Q165" s="335" t="e">
        <f>VLOOKUP(A165,選手名簿!$A$3:$Q$170,17)</f>
        <v>#N/A</v>
      </c>
      <c r="R165" s="274"/>
      <c r="S165" s="274">
        <v>4</v>
      </c>
      <c r="T165" s="333">
        <v>2</v>
      </c>
      <c r="U165" s="232"/>
      <c r="V165" s="232" t="str">
        <f t="shared" si="6"/>
        <v/>
      </c>
      <c r="W165" s="232" t="e">
        <f t="shared" si="5"/>
        <v>#VALUE!</v>
      </c>
      <c r="X165" s="234">
        <v>146</v>
      </c>
    </row>
    <row r="166" spans="1:24" s="234" customFormat="1" x14ac:dyDescent="0.2">
      <c r="A166" s="333"/>
      <c r="B166" s="334" t="s">
        <v>4</v>
      </c>
      <c r="C166" s="333">
        <v>4</v>
      </c>
      <c r="D166" s="274" t="s">
        <v>16</v>
      </c>
      <c r="E166" s="274"/>
      <c r="F166" s="274" t="s">
        <v>29</v>
      </c>
      <c r="G166" s="278"/>
      <c r="H166" s="274" t="s">
        <v>31</v>
      </c>
      <c r="I166" s="279"/>
      <c r="J166" s="274" t="s">
        <v>41</v>
      </c>
      <c r="K166" s="274" t="e">
        <f>VLOOKUP(A166,選手名簿!$A$3:$Q$170,11)</f>
        <v>#N/A</v>
      </c>
      <c r="L166" s="280" t="s">
        <v>31</v>
      </c>
      <c r="M166" s="280" t="e">
        <f>VLOOKUP(A166,選手名簿!$A$3:$Q$170,13)</f>
        <v>#N/A</v>
      </c>
      <c r="N166" s="335" t="e">
        <f>VLOOKUP(A166,選手名簿!$A$3:$Q$170,14)</f>
        <v>#N/A</v>
      </c>
      <c r="O166" s="335" t="s">
        <v>41</v>
      </c>
      <c r="P166" s="274"/>
      <c r="Q166" s="335" t="e">
        <f>VLOOKUP(A166,選手名簿!$A$3:$Q$170,17)</f>
        <v>#N/A</v>
      </c>
      <c r="R166" s="274"/>
      <c r="S166" s="274">
        <v>4</v>
      </c>
      <c r="T166" s="333">
        <v>3</v>
      </c>
      <c r="U166" s="232"/>
      <c r="V166" s="232" t="str">
        <f t="shared" si="6"/>
        <v/>
      </c>
      <c r="W166" s="232" t="e">
        <f t="shared" si="5"/>
        <v>#VALUE!</v>
      </c>
      <c r="X166" s="234">
        <v>147</v>
      </c>
    </row>
    <row r="167" spans="1:24" s="234" customFormat="1" x14ac:dyDescent="0.2">
      <c r="A167" s="333"/>
      <c r="B167" s="334" t="s">
        <v>4</v>
      </c>
      <c r="C167" s="333">
        <v>4</v>
      </c>
      <c r="D167" s="274" t="s">
        <v>16</v>
      </c>
      <c r="E167" s="274"/>
      <c r="F167" s="274" t="s">
        <v>29</v>
      </c>
      <c r="G167" s="278"/>
      <c r="H167" s="274" t="s">
        <v>31</v>
      </c>
      <c r="I167" s="279"/>
      <c r="J167" s="274" t="s">
        <v>41</v>
      </c>
      <c r="K167" s="274" t="e">
        <f>VLOOKUP(A167,選手名簿!$A$3:$Q$170,11)</f>
        <v>#N/A</v>
      </c>
      <c r="L167" s="280" t="s">
        <v>31</v>
      </c>
      <c r="M167" s="280" t="e">
        <f>VLOOKUP(A167,選手名簿!$A$3:$Q$170,13)</f>
        <v>#N/A</v>
      </c>
      <c r="N167" s="335" t="e">
        <f>VLOOKUP(A167,選手名簿!$A$3:$Q$170,14)</f>
        <v>#N/A</v>
      </c>
      <c r="O167" s="335" t="s">
        <v>41</v>
      </c>
      <c r="P167" s="274"/>
      <c r="Q167" s="335" t="e">
        <f>VLOOKUP(A167,選手名簿!$A$3:$Q$170,17)</f>
        <v>#N/A</v>
      </c>
      <c r="R167" s="274"/>
      <c r="S167" s="274">
        <v>4</v>
      </c>
      <c r="T167" s="333">
        <v>4</v>
      </c>
      <c r="U167" s="232"/>
      <c r="V167" s="232" t="str">
        <f t="shared" si="6"/>
        <v/>
      </c>
      <c r="W167" s="232" t="e">
        <f t="shared" si="5"/>
        <v>#VALUE!</v>
      </c>
      <c r="X167" s="234">
        <v>148</v>
      </c>
    </row>
    <row r="168" spans="1:24" s="234" customFormat="1" x14ac:dyDescent="0.2">
      <c r="A168" s="333"/>
      <c r="B168" s="334" t="s">
        <v>4</v>
      </c>
      <c r="C168" s="333">
        <v>4</v>
      </c>
      <c r="D168" s="274" t="s">
        <v>16</v>
      </c>
      <c r="E168" s="274"/>
      <c r="F168" s="274" t="s">
        <v>29</v>
      </c>
      <c r="G168" s="278"/>
      <c r="H168" s="274" t="s">
        <v>31</v>
      </c>
      <c r="I168" s="279"/>
      <c r="J168" s="274" t="s">
        <v>41</v>
      </c>
      <c r="K168" s="274" t="e">
        <f>VLOOKUP(A168,選手名簿!$A$3:$Q$170,11)</f>
        <v>#N/A</v>
      </c>
      <c r="L168" s="280" t="s">
        <v>31</v>
      </c>
      <c r="M168" s="280" t="e">
        <f>VLOOKUP(A168,選手名簿!$A$3:$Q$170,13)</f>
        <v>#N/A</v>
      </c>
      <c r="N168" s="335" t="e">
        <f>VLOOKUP(A168,選手名簿!$A$3:$Q$170,14)</f>
        <v>#N/A</v>
      </c>
      <c r="O168" s="335" t="s">
        <v>41</v>
      </c>
      <c r="P168" s="274"/>
      <c r="Q168" s="335" t="e">
        <f>VLOOKUP(A168,選手名簿!$A$3:$Q$170,17)</f>
        <v>#N/A</v>
      </c>
      <c r="R168" s="274"/>
      <c r="S168" s="274">
        <v>4</v>
      </c>
      <c r="T168" s="333">
        <v>5</v>
      </c>
      <c r="U168" s="232"/>
      <c r="V168" s="232" t="str">
        <f t="shared" si="6"/>
        <v/>
      </c>
      <c r="W168" s="232" t="e">
        <f t="shared" si="5"/>
        <v>#VALUE!</v>
      </c>
      <c r="X168" s="234">
        <v>149</v>
      </c>
    </row>
    <row r="169" spans="1:24" s="234" customFormat="1" x14ac:dyDescent="0.2">
      <c r="A169" s="333"/>
      <c r="B169" s="334" t="s">
        <v>4</v>
      </c>
      <c r="C169" s="333">
        <v>4</v>
      </c>
      <c r="D169" s="274" t="s">
        <v>16</v>
      </c>
      <c r="E169" s="274"/>
      <c r="F169" s="274" t="s">
        <v>29</v>
      </c>
      <c r="G169" s="278"/>
      <c r="H169" s="274" t="s">
        <v>31</v>
      </c>
      <c r="I169" s="279"/>
      <c r="J169" s="274" t="s">
        <v>41</v>
      </c>
      <c r="K169" s="274" t="e">
        <f>VLOOKUP(A169,選手名簿!$A$3:$Q$170,11)</f>
        <v>#N/A</v>
      </c>
      <c r="L169" s="280" t="s">
        <v>31</v>
      </c>
      <c r="M169" s="280" t="e">
        <f>VLOOKUP(A169,選手名簿!$A$3:$Q$170,13)</f>
        <v>#N/A</v>
      </c>
      <c r="N169" s="335" t="e">
        <f>VLOOKUP(A169,選手名簿!$A$3:$Q$170,14)</f>
        <v>#N/A</v>
      </c>
      <c r="O169" s="335" t="s">
        <v>41</v>
      </c>
      <c r="P169" s="274"/>
      <c r="Q169" s="335" t="e">
        <f>VLOOKUP(A169,選手名簿!$A$3:$Q$170,17)</f>
        <v>#N/A</v>
      </c>
      <c r="R169" s="274"/>
      <c r="S169" s="274">
        <v>4</v>
      </c>
      <c r="T169" s="333">
        <v>6</v>
      </c>
      <c r="U169" s="232"/>
      <c r="V169" s="232" t="str">
        <f t="shared" si="6"/>
        <v/>
      </c>
      <c r="W169" s="232" t="e">
        <f t="shared" si="5"/>
        <v>#VALUE!</v>
      </c>
      <c r="X169" s="234">
        <v>150</v>
      </c>
    </row>
    <row r="170" spans="1:24" s="234" customFormat="1" x14ac:dyDescent="0.2">
      <c r="A170" s="333"/>
      <c r="B170" s="334" t="s">
        <v>4</v>
      </c>
      <c r="C170" s="333">
        <v>4</v>
      </c>
      <c r="D170" s="274" t="s">
        <v>16</v>
      </c>
      <c r="E170" s="274"/>
      <c r="F170" s="274" t="s">
        <v>29</v>
      </c>
      <c r="G170" s="278"/>
      <c r="H170" s="274" t="s">
        <v>31</v>
      </c>
      <c r="I170" s="279"/>
      <c r="J170" s="274" t="s">
        <v>41</v>
      </c>
      <c r="K170" s="274" t="e">
        <f>VLOOKUP(A170,選手名簿!$A$3:$Q$170,11)</f>
        <v>#N/A</v>
      </c>
      <c r="L170" s="280" t="s">
        <v>31</v>
      </c>
      <c r="M170" s="280" t="e">
        <f>VLOOKUP(A170,選手名簿!$A$3:$Q$170,13)</f>
        <v>#N/A</v>
      </c>
      <c r="N170" s="335" t="e">
        <f>VLOOKUP(A170,選手名簿!$A$3:$Q$170,14)</f>
        <v>#N/A</v>
      </c>
      <c r="O170" s="335" t="s">
        <v>41</v>
      </c>
      <c r="P170" s="274"/>
      <c r="Q170" s="335" t="e">
        <f>VLOOKUP(A170,選手名簿!$A$3:$Q$170,17)</f>
        <v>#N/A</v>
      </c>
      <c r="R170" s="274"/>
      <c r="S170" s="274">
        <v>4</v>
      </c>
      <c r="T170" s="333">
        <v>7</v>
      </c>
      <c r="U170" s="232"/>
      <c r="V170" s="232" t="str">
        <f t="shared" si="6"/>
        <v/>
      </c>
      <c r="W170" s="232" t="e">
        <f t="shared" si="5"/>
        <v>#VALUE!</v>
      </c>
      <c r="X170" s="234">
        <v>151</v>
      </c>
    </row>
    <row r="171" spans="1:24" s="234" customFormat="1" ht="14.5" thickBot="1" x14ac:dyDescent="0.25">
      <c r="A171" s="349"/>
      <c r="B171" s="350" t="s">
        <v>4</v>
      </c>
      <c r="C171" s="349">
        <v>4</v>
      </c>
      <c r="D171" s="297" t="s">
        <v>16</v>
      </c>
      <c r="E171" s="297"/>
      <c r="F171" s="297" t="s">
        <v>29</v>
      </c>
      <c r="G171" s="351"/>
      <c r="H171" s="297" t="s">
        <v>31</v>
      </c>
      <c r="I171" s="352"/>
      <c r="J171" s="297" t="s">
        <v>41</v>
      </c>
      <c r="K171" s="297" t="e">
        <f>VLOOKUP(A171,選手名簿!$A$3:$Q$170,11)</f>
        <v>#N/A</v>
      </c>
      <c r="L171" s="353" t="s">
        <v>31</v>
      </c>
      <c r="M171" s="353" t="e">
        <f>VLOOKUP(A171,選手名簿!$A$3:$Q$170,13)</f>
        <v>#N/A</v>
      </c>
      <c r="N171" s="354" t="e">
        <f>VLOOKUP(A171,選手名簿!$A$3:$Q$170,14)</f>
        <v>#N/A</v>
      </c>
      <c r="O171" s="354" t="s">
        <v>41</v>
      </c>
      <c r="P171" s="297"/>
      <c r="Q171" s="354" t="e">
        <f>VLOOKUP(A171,選手名簿!$A$3:$Q$170,17)</f>
        <v>#N/A</v>
      </c>
      <c r="R171" s="297"/>
      <c r="S171" s="297">
        <v>4</v>
      </c>
      <c r="T171" s="349">
        <v>8</v>
      </c>
      <c r="U171" s="232"/>
      <c r="V171" s="232" t="str">
        <f t="shared" si="6"/>
        <v/>
      </c>
      <c r="W171" s="232" t="e">
        <f t="shared" si="5"/>
        <v>#VALUE!</v>
      </c>
      <c r="X171" s="234">
        <v>152</v>
      </c>
    </row>
    <row r="172" spans="1:24" s="234" customFormat="1" ht="14.5" thickTop="1" x14ac:dyDescent="0.2">
      <c r="A172" s="355"/>
      <c r="B172" s="356" t="s">
        <v>4</v>
      </c>
      <c r="C172" s="355">
        <v>4</v>
      </c>
      <c r="D172" s="298" t="s">
        <v>16</v>
      </c>
      <c r="E172" s="298"/>
      <c r="F172" s="298" t="s">
        <v>29</v>
      </c>
      <c r="G172" s="357"/>
      <c r="H172" s="298" t="s">
        <v>31</v>
      </c>
      <c r="I172" s="358"/>
      <c r="J172" s="298" t="s">
        <v>41</v>
      </c>
      <c r="K172" s="298" t="e">
        <f>VLOOKUP(A172,選手名簿!$A$3:$Q$170,11)</f>
        <v>#N/A</v>
      </c>
      <c r="L172" s="359" t="s">
        <v>31</v>
      </c>
      <c r="M172" s="359" t="e">
        <f>VLOOKUP(A172,選手名簿!$A$3:$Q$170,13)</f>
        <v>#N/A</v>
      </c>
      <c r="N172" s="360" t="e">
        <f>VLOOKUP(A172,選手名簿!$A$3:$Q$170,14)</f>
        <v>#N/A</v>
      </c>
      <c r="O172" s="360" t="s">
        <v>41</v>
      </c>
      <c r="P172" s="298"/>
      <c r="Q172" s="360" t="e">
        <f>VLOOKUP(A172,選手名簿!$A$3:$Q$170,17)</f>
        <v>#N/A</v>
      </c>
      <c r="R172" s="298"/>
      <c r="S172" s="298">
        <v>99</v>
      </c>
      <c r="T172" s="355">
        <v>1</v>
      </c>
      <c r="U172" s="232"/>
      <c r="V172" s="232" t="str">
        <f t="shared" si="6"/>
        <v/>
      </c>
      <c r="W172" s="232"/>
      <c r="X172" s="234">
        <v>153</v>
      </c>
    </row>
    <row r="173" spans="1:24" s="234" customFormat="1" x14ac:dyDescent="0.2">
      <c r="A173" s="333"/>
      <c r="B173" s="334" t="s">
        <v>4</v>
      </c>
      <c r="C173" s="333">
        <v>4</v>
      </c>
      <c r="D173" s="274" t="s">
        <v>16</v>
      </c>
      <c r="E173" s="274"/>
      <c r="F173" s="274" t="s">
        <v>29</v>
      </c>
      <c r="G173" s="278"/>
      <c r="H173" s="274" t="s">
        <v>31</v>
      </c>
      <c r="I173" s="279"/>
      <c r="J173" s="274" t="s">
        <v>41</v>
      </c>
      <c r="K173" s="274" t="e">
        <f>VLOOKUP(A173,選手名簿!$A$3:$Q$170,11)</f>
        <v>#N/A</v>
      </c>
      <c r="L173" s="280" t="s">
        <v>31</v>
      </c>
      <c r="M173" s="280" t="e">
        <f>VLOOKUP(A173,選手名簿!$A$3:$Q$170,13)</f>
        <v>#N/A</v>
      </c>
      <c r="N173" s="335" t="e">
        <f>VLOOKUP(A173,選手名簿!$A$3:$Q$170,14)</f>
        <v>#N/A</v>
      </c>
      <c r="O173" s="335" t="s">
        <v>41</v>
      </c>
      <c r="P173" s="274"/>
      <c r="Q173" s="335" t="e">
        <f>VLOOKUP(A173,選手名簿!$A$3:$Q$170,17)</f>
        <v>#N/A</v>
      </c>
      <c r="R173" s="274"/>
      <c r="S173" s="274">
        <v>99</v>
      </c>
      <c r="T173" s="333">
        <v>2</v>
      </c>
      <c r="U173" s="232"/>
      <c r="V173" s="232" t="str">
        <f t="shared" si="6"/>
        <v/>
      </c>
      <c r="W173" s="232"/>
      <c r="X173" s="234">
        <v>154</v>
      </c>
    </row>
    <row r="174" spans="1:24" s="234" customFormat="1" x14ac:dyDescent="0.2">
      <c r="A174" s="333"/>
      <c r="B174" s="334" t="s">
        <v>4</v>
      </c>
      <c r="C174" s="333">
        <v>4</v>
      </c>
      <c r="D174" s="274" t="s">
        <v>16</v>
      </c>
      <c r="E174" s="274"/>
      <c r="F174" s="274" t="s">
        <v>29</v>
      </c>
      <c r="G174" s="278"/>
      <c r="H174" s="274" t="s">
        <v>31</v>
      </c>
      <c r="I174" s="279"/>
      <c r="J174" s="274" t="s">
        <v>41</v>
      </c>
      <c r="K174" s="274" t="e">
        <f>VLOOKUP(A174,選手名簿!$A$3:$Q$170,11)</f>
        <v>#N/A</v>
      </c>
      <c r="L174" s="280" t="s">
        <v>31</v>
      </c>
      <c r="M174" s="280" t="e">
        <f>VLOOKUP(A174,選手名簿!$A$3:$Q$170,13)</f>
        <v>#N/A</v>
      </c>
      <c r="N174" s="335" t="e">
        <f>VLOOKUP(A174,選手名簿!$A$3:$Q$170,14)</f>
        <v>#N/A</v>
      </c>
      <c r="O174" s="335" t="s">
        <v>41</v>
      </c>
      <c r="P174" s="274"/>
      <c r="Q174" s="335" t="e">
        <f>VLOOKUP(A174,選手名簿!$A$3:$Q$170,17)</f>
        <v>#N/A</v>
      </c>
      <c r="R174" s="274"/>
      <c r="S174" s="274">
        <v>99</v>
      </c>
      <c r="T174" s="333">
        <v>3</v>
      </c>
      <c r="U174" s="232"/>
      <c r="V174" s="232" t="str">
        <f t="shared" si="6"/>
        <v/>
      </c>
      <c r="W174" s="232"/>
      <c r="X174" s="234">
        <v>155</v>
      </c>
    </row>
    <row r="175" spans="1:24" s="234" customFormat="1" x14ac:dyDescent="0.2">
      <c r="A175" s="333"/>
      <c r="B175" s="334" t="s">
        <v>4</v>
      </c>
      <c r="C175" s="333">
        <v>4</v>
      </c>
      <c r="D175" s="274" t="s">
        <v>16</v>
      </c>
      <c r="E175" s="274"/>
      <c r="F175" s="274" t="s">
        <v>29</v>
      </c>
      <c r="G175" s="278"/>
      <c r="H175" s="274" t="s">
        <v>31</v>
      </c>
      <c r="I175" s="279"/>
      <c r="J175" s="274" t="s">
        <v>41</v>
      </c>
      <c r="K175" s="274" t="e">
        <f>VLOOKUP(A175,選手名簿!$A$3:$Q$170,11)</f>
        <v>#N/A</v>
      </c>
      <c r="L175" s="280" t="s">
        <v>31</v>
      </c>
      <c r="M175" s="280" t="e">
        <f>VLOOKUP(A175,選手名簿!$A$3:$Q$170,13)</f>
        <v>#N/A</v>
      </c>
      <c r="N175" s="335" t="e">
        <f>VLOOKUP(A175,選手名簿!$A$3:$Q$170,14)</f>
        <v>#N/A</v>
      </c>
      <c r="O175" s="335" t="s">
        <v>41</v>
      </c>
      <c r="P175" s="274"/>
      <c r="Q175" s="335" t="e">
        <f>VLOOKUP(A175,選手名簿!$A$3:$Q$170,17)</f>
        <v>#N/A</v>
      </c>
      <c r="R175" s="274"/>
      <c r="S175" s="274">
        <v>99</v>
      </c>
      <c r="T175" s="333">
        <v>4</v>
      </c>
      <c r="U175" s="232"/>
      <c r="V175" s="232" t="str">
        <f t="shared" si="6"/>
        <v/>
      </c>
      <c r="W175" s="232"/>
      <c r="X175" s="234">
        <v>156</v>
      </c>
    </row>
    <row r="176" spans="1:24" s="234" customFormat="1" x14ac:dyDescent="0.2">
      <c r="A176" s="333"/>
      <c r="B176" s="334" t="s">
        <v>4</v>
      </c>
      <c r="C176" s="333">
        <v>4</v>
      </c>
      <c r="D176" s="274" t="s">
        <v>16</v>
      </c>
      <c r="E176" s="274"/>
      <c r="F176" s="274" t="s">
        <v>29</v>
      </c>
      <c r="G176" s="278"/>
      <c r="H176" s="274" t="s">
        <v>31</v>
      </c>
      <c r="I176" s="279"/>
      <c r="J176" s="274" t="s">
        <v>41</v>
      </c>
      <c r="K176" s="274" t="e">
        <f>VLOOKUP(A176,選手名簿!$A$3:$Q$170,11)</f>
        <v>#N/A</v>
      </c>
      <c r="L176" s="280" t="s">
        <v>31</v>
      </c>
      <c r="M176" s="280" t="e">
        <f>VLOOKUP(A176,選手名簿!$A$3:$Q$170,13)</f>
        <v>#N/A</v>
      </c>
      <c r="N176" s="335" t="e">
        <f>VLOOKUP(A176,選手名簿!$A$3:$Q$170,14)</f>
        <v>#N/A</v>
      </c>
      <c r="O176" s="335" t="s">
        <v>41</v>
      </c>
      <c r="P176" s="274"/>
      <c r="Q176" s="335" t="e">
        <f>VLOOKUP(A176,選手名簿!$A$3:$Q$170,17)</f>
        <v>#N/A</v>
      </c>
      <c r="R176" s="274"/>
      <c r="S176" s="274">
        <v>99</v>
      </c>
      <c r="T176" s="333">
        <v>5</v>
      </c>
      <c r="U176" s="232"/>
      <c r="V176" s="232" t="str">
        <f t="shared" si="6"/>
        <v/>
      </c>
      <c r="W176" s="232"/>
      <c r="X176" s="234">
        <v>157</v>
      </c>
    </row>
    <row r="177" spans="1:24" s="234" customFormat="1" x14ac:dyDescent="0.2">
      <c r="A177" s="333"/>
      <c r="B177" s="334" t="s">
        <v>4</v>
      </c>
      <c r="C177" s="333">
        <v>4</v>
      </c>
      <c r="D177" s="274" t="s">
        <v>16</v>
      </c>
      <c r="E177" s="274"/>
      <c r="F177" s="274" t="s">
        <v>29</v>
      </c>
      <c r="G177" s="278"/>
      <c r="H177" s="274" t="s">
        <v>31</v>
      </c>
      <c r="I177" s="279"/>
      <c r="J177" s="274" t="s">
        <v>41</v>
      </c>
      <c r="K177" s="274" t="e">
        <f>VLOOKUP(A177,選手名簿!$A$3:$Q$170,11)</f>
        <v>#N/A</v>
      </c>
      <c r="L177" s="280" t="s">
        <v>31</v>
      </c>
      <c r="M177" s="280" t="e">
        <f>VLOOKUP(A177,選手名簿!$A$3:$Q$170,13)</f>
        <v>#N/A</v>
      </c>
      <c r="N177" s="335" t="e">
        <f>VLOOKUP(A177,選手名簿!$A$3:$Q$170,14)</f>
        <v>#N/A</v>
      </c>
      <c r="O177" s="335" t="s">
        <v>41</v>
      </c>
      <c r="P177" s="274"/>
      <c r="Q177" s="335" t="e">
        <f>VLOOKUP(A177,選手名簿!$A$3:$Q$170,17)</f>
        <v>#N/A</v>
      </c>
      <c r="R177" s="274"/>
      <c r="S177" s="274">
        <v>99</v>
      </c>
      <c r="T177" s="333">
        <v>6</v>
      </c>
      <c r="U177" s="232"/>
      <c r="V177" s="232" t="str">
        <f t="shared" si="6"/>
        <v/>
      </c>
      <c r="W177" s="232"/>
      <c r="X177" s="234">
        <v>158</v>
      </c>
    </row>
    <row r="178" spans="1:24" s="234" customFormat="1" x14ac:dyDescent="0.2">
      <c r="A178" s="333"/>
      <c r="B178" s="334" t="s">
        <v>4</v>
      </c>
      <c r="C178" s="333">
        <v>4</v>
      </c>
      <c r="D178" s="274" t="s">
        <v>16</v>
      </c>
      <c r="E178" s="274"/>
      <c r="F178" s="274" t="s">
        <v>29</v>
      </c>
      <c r="G178" s="278"/>
      <c r="H178" s="274" t="s">
        <v>31</v>
      </c>
      <c r="I178" s="279"/>
      <c r="J178" s="274" t="s">
        <v>41</v>
      </c>
      <c r="K178" s="274" t="e">
        <f>VLOOKUP(A178,選手名簿!$A$3:$Q$170,11)</f>
        <v>#N/A</v>
      </c>
      <c r="L178" s="280" t="s">
        <v>31</v>
      </c>
      <c r="M178" s="280" t="e">
        <f>VLOOKUP(A178,選手名簿!$A$3:$Q$170,13)</f>
        <v>#N/A</v>
      </c>
      <c r="N178" s="335" t="e">
        <f>VLOOKUP(A178,選手名簿!$A$3:$Q$170,14)</f>
        <v>#N/A</v>
      </c>
      <c r="O178" s="335" t="s">
        <v>41</v>
      </c>
      <c r="P178" s="274"/>
      <c r="Q178" s="335" t="e">
        <f>VLOOKUP(A178,選手名簿!$A$3:$Q$170,17)</f>
        <v>#N/A</v>
      </c>
      <c r="R178" s="274"/>
      <c r="S178" s="274">
        <v>99</v>
      </c>
      <c r="T178" s="333">
        <v>7</v>
      </c>
      <c r="U178" s="232"/>
      <c r="V178" s="232" t="str">
        <f t="shared" si="6"/>
        <v/>
      </c>
      <c r="W178" s="232"/>
      <c r="X178" s="234">
        <v>159</v>
      </c>
    </row>
    <row r="179" spans="1:24" s="234" customFormat="1" ht="14.5" thickBot="1" x14ac:dyDescent="0.25">
      <c r="A179" s="336"/>
      <c r="B179" s="337" t="s">
        <v>4</v>
      </c>
      <c r="C179" s="336">
        <v>4</v>
      </c>
      <c r="D179" s="295" t="s">
        <v>16</v>
      </c>
      <c r="E179" s="295"/>
      <c r="F179" s="295" t="s">
        <v>29</v>
      </c>
      <c r="G179" s="338"/>
      <c r="H179" s="295" t="s">
        <v>31</v>
      </c>
      <c r="I179" s="339"/>
      <c r="J179" s="295" t="s">
        <v>41</v>
      </c>
      <c r="K179" s="295" t="e">
        <f>VLOOKUP(A179,選手名簿!$A$3:$Q$170,11)</f>
        <v>#N/A</v>
      </c>
      <c r="L179" s="340" t="s">
        <v>31</v>
      </c>
      <c r="M179" s="340" t="e">
        <f>VLOOKUP(A179,選手名簿!$A$3:$Q$170,13)</f>
        <v>#N/A</v>
      </c>
      <c r="N179" s="341" t="e">
        <f>VLOOKUP(A179,選手名簿!$A$3:$Q$170,14)</f>
        <v>#N/A</v>
      </c>
      <c r="O179" s="341" t="s">
        <v>41</v>
      </c>
      <c r="P179" s="295"/>
      <c r="Q179" s="341" t="e">
        <f>VLOOKUP(A179,選手名簿!$A$3:$Q$170,17)</f>
        <v>#N/A</v>
      </c>
      <c r="R179" s="295"/>
      <c r="S179" s="295">
        <v>99</v>
      </c>
      <c r="T179" s="336">
        <v>8</v>
      </c>
      <c r="U179" s="232"/>
      <c r="V179" s="232" t="str">
        <f t="shared" si="6"/>
        <v/>
      </c>
      <c r="W179" s="232"/>
      <c r="X179" s="234">
        <v>160</v>
      </c>
    </row>
    <row r="180" spans="1:24" s="234" customFormat="1" x14ac:dyDescent="0.2">
      <c r="A180" s="328">
        <v>526</v>
      </c>
      <c r="B180" s="327" t="s">
        <v>4</v>
      </c>
      <c r="C180" s="328">
        <v>5</v>
      </c>
      <c r="D180" s="294" t="s">
        <v>331</v>
      </c>
      <c r="E180" s="294"/>
      <c r="F180" s="294" t="s">
        <v>29</v>
      </c>
      <c r="G180" s="329"/>
      <c r="H180" s="294" t="s">
        <v>31</v>
      </c>
      <c r="I180" s="330"/>
      <c r="J180" s="294" t="s">
        <v>41</v>
      </c>
      <c r="K180" s="294" t="str">
        <f>VLOOKUP(A180,選手名簿!$A$3:$Q$170,11)</f>
        <v>中本　圭祐</v>
      </c>
      <c r="L180" s="331" t="s">
        <v>31</v>
      </c>
      <c r="M180" s="331" t="str">
        <f>VLOOKUP(A180,選手名簿!$A$3:$Q$170,13)</f>
        <v>南　部</v>
      </c>
      <c r="N180" s="332">
        <f>VLOOKUP(A180,選手名簿!$A$3:$Q$170,14)</f>
        <v>2</v>
      </c>
      <c r="O180" s="332" t="s">
        <v>41</v>
      </c>
      <c r="P180" s="294"/>
      <c r="Q180" s="332" t="str">
        <f>VLOOKUP(A180,選手名簿!$A$3:$Q$170,17)</f>
        <v>ナカモト　ケイスケ</v>
      </c>
      <c r="R180" s="294"/>
      <c r="S180" s="294">
        <v>1</v>
      </c>
      <c r="T180" s="328">
        <v>1</v>
      </c>
      <c r="U180" s="232"/>
      <c r="V180" s="232" t="str">
        <f t="shared" si="6"/>
        <v/>
      </c>
      <c r="W180" s="232" t="e">
        <f>RANK(V180,$V$180:$V$209,1)</f>
        <v>#VALUE!</v>
      </c>
      <c r="X180" s="234">
        <v>161</v>
      </c>
    </row>
    <row r="181" spans="1:24" s="234" customFormat="1" x14ac:dyDescent="0.2">
      <c r="A181" s="333">
        <v>333</v>
      </c>
      <c r="B181" s="334" t="s">
        <v>4</v>
      </c>
      <c r="C181" s="333">
        <v>5</v>
      </c>
      <c r="D181" s="274" t="s">
        <v>331</v>
      </c>
      <c r="E181" s="274"/>
      <c r="F181" s="274" t="s">
        <v>29</v>
      </c>
      <c r="G181" s="278"/>
      <c r="H181" s="274" t="s">
        <v>31</v>
      </c>
      <c r="I181" s="279"/>
      <c r="J181" s="274" t="s">
        <v>41</v>
      </c>
      <c r="K181" s="274" t="str">
        <f>VLOOKUP(A181,選手名簿!$A$3:$Q$170,11)</f>
        <v>谷口悠士朗</v>
      </c>
      <c r="L181" s="280" t="s">
        <v>31</v>
      </c>
      <c r="M181" s="280" t="str">
        <f>VLOOKUP(A181,選手名簿!$A$3:$Q$170,13)</f>
        <v>松　陽</v>
      </c>
      <c r="N181" s="335">
        <f>VLOOKUP(A181,選手名簿!$A$3:$Q$170,14)</f>
        <v>2</v>
      </c>
      <c r="O181" s="335" t="s">
        <v>41</v>
      </c>
      <c r="P181" s="274"/>
      <c r="Q181" s="335" t="str">
        <f>VLOOKUP(A181,選手名簿!$A$3:$Q$170,17)</f>
        <v>タニグチ　ユウジロウ</v>
      </c>
      <c r="R181" s="274"/>
      <c r="S181" s="274">
        <v>1</v>
      </c>
      <c r="T181" s="333">
        <v>2</v>
      </c>
      <c r="U181" s="232"/>
      <c r="V181" s="232" t="str">
        <f t="shared" si="6"/>
        <v/>
      </c>
      <c r="W181" s="232" t="e">
        <f t="shared" ref="W181:W209" si="7">RANK(V181,$V$180:$V$209,1)</f>
        <v>#VALUE!</v>
      </c>
      <c r="X181" s="234">
        <v>162</v>
      </c>
    </row>
    <row r="182" spans="1:24" s="234" customFormat="1" x14ac:dyDescent="0.2">
      <c r="A182" s="333">
        <v>87</v>
      </c>
      <c r="B182" s="334" t="s">
        <v>4</v>
      </c>
      <c r="C182" s="333">
        <v>5</v>
      </c>
      <c r="D182" s="274" t="s">
        <v>331</v>
      </c>
      <c r="E182" s="274"/>
      <c r="F182" s="274" t="s">
        <v>29</v>
      </c>
      <c r="G182" s="278"/>
      <c r="H182" s="274" t="s">
        <v>31</v>
      </c>
      <c r="I182" s="279"/>
      <c r="J182" s="274" t="s">
        <v>41</v>
      </c>
      <c r="K182" s="274" t="str">
        <f>VLOOKUP(A182,選手名簿!$A$3:$Q$170,11)</f>
        <v>上野　真輝</v>
      </c>
      <c r="L182" s="280" t="s">
        <v>31</v>
      </c>
      <c r="M182" s="280" t="str">
        <f>VLOOKUP(A182,選手名簿!$A$3:$Q$170,13)</f>
        <v>板　津</v>
      </c>
      <c r="N182" s="335">
        <f>VLOOKUP(A182,選手名簿!$A$3:$Q$170,14)</f>
        <v>2</v>
      </c>
      <c r="O182" s="335" t="s">
        <v>41</v>
      </c>
      <c r="P182" s="274"/>
      <c r="Q182" s="335" t="str">
        <f>VLOOKUP(A182,選手名簿!$A$3:$Q$170,17)</f>
        <v>ウエノ　マサキ</v>
      </c>
      <c r="R182" s="274"/>
      <c r="S182" s="274">
        <v>1</v>
      </c>
      <c r="T182" s="333">
        <v>3</v>
      </c>
      <c r="U182" s="232"/>
      <c r="V182" s="232" t="str">
        <f t="shared" si="6"/>
        <v/>
      </c>
      <c r="W182" s="232" t="e">
        <f t="shared" si="7"/>
        <v>#VALUE!</v>
      </c>
      <c r="X182" s="234">
        <v>163</v>
      </c>
    </row>
    <row r="183" spans="1:24" s="234" customFormat="1" x14ac:dyDescent="0.2">
      <c r="A183" s="333">
        <v>124</v>
      </c>
      <c r="B183" s="334" t="s">
        <v>4</v>
      </c>
      <c r="C183" s="333">
        <v>5</v>
      </c>
      <c r="D183" s="274" t="s">
        <v>331</v>
      </c>
      <c r="E183" s="274"/>
      <c r="F183" s="274" t="s">
        <v>29</v>
      </c>
      <c r="G183" s="278"/>
      <c r="H183" s="274" t="s">
        <v>31</v>
      </c>
      <c r="I183" s="279"/>
      <c r="J183" s="274" t="s">
        <v>41</v>
      </c>
      <c r="K183" s="274" t="str">
        <f>VLOOKUP(A183,選手名簿!$A$3:$Q$170,11)</f>
        <v>石田　健祐</v>
      </c>
      <c r="L183" s="280" t="s">
        <v>31</v>
      </c>
      <c r="M183" s="280" t="str">
        <f>VLOOKUP(A183,選手名簿!$A$3:$Q$170,13)</f>
        <v>芦　城</v>
      </c>
      <c r="N183" s="335">
        <f>VLOOKUP(A183,選手名簿!$A$3:$Q$170,14)</f>
        <v>3</v>
      </c>
      <c r="O183" s="335" t="s">
        <v>41</v>
      </c>
      <c r="P183" s="274"/>
      <c r="Q183" s="335" t="str">
        <f>VLOOKUP(A183,選手名簿!$A$3:$Q$170,17)</f>
        <v>イシダ　ケンスケ</v>
      </c>
      <c r="R183" s="274"/>
      <c r="S183" s="274">
        <v>1</v>
      </c>
      <c r="T183" s="333">
        <v>4</v>
      </c>
      <c r="U183" s="232"/>
      <c r="V183" s="232" t="str">
        <f t="shared" si="6"/>
        <v/>
      </c>
      <c r="W183" s="232" t="e">
        <f t="shared" si="7"/>
        <v>#VALUE!</v>
      </c>
      <c r="X183" s="234">
        <v>164</v>
      </c>
    </row>
    <row r="184" spans="1:24" s="234" customFormat="1" x14ac:dyDescent="0.2">
      <c r="A184" s="333">
        <v>253</v>
      </c>
      <c r="B184" s="334" t="s">
        <v>4</v>
      </c>
      <c r="C184" s="333">
        <v>5</v>
      </c>
      <c r="D184" s="274" t="s">
        <v>331</v>
      </c>
      <c r="E184" s="274"/>
      <c r="F184" s="274" t="s">
        <v>29</v>
      </c>
      <c r="G184" s="278"/>
      <c r="H184" s="274" t="s">
        <v>31</v>
      </c>
      <c r="I184" s="279"/>
      <c r="J184" s="274" t="s">
        <v>41</v>
      </c>
      <c r="K184" s="274" t="str">
        <f>VLOOKUP(A184,選手名簿!$A$3:$Q$170,11)</f>
        <v>横田　晴海</v>
      </c>
      <c r="L184" s="280" t="s">
        <v>31</v>
      </c>
      <c r="M184" s="280" t="str">
        <f>VLOOKUP(A184,選手名簿!$A$3:$Q$170,13)</f>
        <v>丸　内</v>
      </c>
      <c r="N184" s="335">
        <f>VLOOKUP(A184,選手名簿!$A$3:$Q$170,14)</f>
        <v>2</v>
      </c>
      <c r="O184" s="335" t="s">
        <v>41</v>
      </c>
      <c r="P184" s="274"/>
      <c r="Q184" s="335" t="str">
        <f>VLOOKUP(A184,選手名簿!$A$3:$Q$170,17)</f>
        <v>ヨコタ　ハルミ</v>
      </c>
      <c r="R184" s="274"/>
      <c r="S184" s="274">
        <v>1</v>
      </c>
      <c r="T184" s="333">
        <v>5</v>
      </c>
      <c r="U184" s="232"/>
      <c r="V184" s="232" t="str">
        <f t="shared" si="6"/>
        <v/>
      </c>
      <c r="W184" s="232" t="e">
        <f t="shared" si="7"/>
        <v>#VALUE!</v>
      </c>
      <c r="X184" s="234">
        <v>165</v>
      </c>
    </row>
    <row r="185" spans="1:24" s="234" customFormat="1" x14ac:dyDescent="0.2">
      <c r="A185" s="333">
        <v>130</v>
      </c>
      <c r="B185" s="334" t="s">
        <v>4</v>
      </c>
      <c r="C185" s="333">
        <v>5</v>
      </c>
      <c r="D185" s="274" t="s">
        <v>331</v>
      </c>
      <c r="E185" s="274"/>
      <c r="F185" s="274" t="s">
        <v>29</v>
      </c>
      <c r="G185" s="278"/>
      <c r="H185" s="274" t="s">
        <v>31</v>
      </c>
      <c r="I185" s="279"/>
      <c r="J185" s="274" t="s">
        <v>41</v>
      </c>
      <c r="K185" s="274" t="str">
        <f>VLOOKUP(A185,選手名簿!$A$3:$Q$170,11)</f>
        <v>木村　篤弥</v>
      </c>
      <c r="L185" s="280" t="s">
        <v>31</v>
      </c>
      <c r="M185" s="280" t="str">
        <f>VLOOKUP(A185,選手名簿!$A$3:$Q$170,13)</f>
        <v>芦　城</v>
      </c>
      <c r="N185" s="335">
        <f>VLOOKUP(A185,選手名簿!$A$3:$Q$170,14)</f>
        <v>3</v>
      </c>
      <c r="O185" s="335" t="s">
        <v>41</v>
      </c>
      <c r="P185" s="274"/>
      <c r="Q185" s="335" t="str">
        <f>VLOOKUP(A185,選手名簿!$A$3:$Q$170,17)</f>
        <v>キムラ　アツヤ</v>
      </c>
      <c r="R185" s="274"/>
      <c r="S185" s="274">
        <v>1</v>
      </c>
      <c r="T185" s="333">
        <v>6</v>
      </c>
      <c r="U185" s="232"/>
      <c r="V185" s="232" t="str">
        <f t="shared" si="6"/>
        <v/>
      </c>
      <c r="W185" s="232" t="e">
        <f t="shared" si="7"/>
        <v>#VALUE!</v>
      </c>
      <c r="X185" s="234">
        <v>166</v>
      </c>
    </row>
    <row r="186" spans="1:24" s="234" customFormat="1" x14ac:dyDescent="0.2">
      <c r="A186" s="333">
        <v>247</v>
      </c>
      <c r="B186" s="334" t="s">
        <v>4</v>
      </c>
      <c r="C186" s="333">
        <v>5</v>
      </c>
      <c r="D186" s="274" t="s">
        <v>331</v>
      </c>
      <c r="E186" s="274"/>
      <c r="F186" s="274" t="s">
        <v>29</v>
      </c>
      <c r="G186" s="278"/>
      <c r="H186" s="274" t="s">
        <v>31</v>
      </c>
      <c r="I186" s="279"/>
      <c r="J186" s="274" t="s">
        <v>41</v>
      </c>
      <c r="K186" s="274" t="str">
        <f>VLOOKUP(A186,選手名簿!$A$3:$Q$170,11)</f>
        <v>宮野　尊吏</v>
      </c>
      <c r="L186" s="280" t="s">
        <v>31</v>
      </c>
      <c r="M186" s="280" t="str">
        <f>VLOOKUP(A186,選手名簿!$A$3:$Q$170,13)</f>
        <v>丸　内</v>
      </c>
      <c r="N186" s="335">
        <f>VLOOKUP(A186,選手名簿!$A$3:$Q$170,14)</f>
        <v>3</v>
      </c>
      <c r="O186" s="335" t="s">
        <v>41</v>
      </c>
      <c r="P186" s="274"/>
      <c r="Q186" s="335" t="str">
        <f>VLOOKUP(A186,選手名簿!$A$3:$Q$170,17)</f>
        <v>ミヤノ　タカシ</v>
      </c>
      <c r="R186" s="274"/>
      <c r="S186" s="274">
        <v>1</v>
      </c>
      <c r="T186" s="333">
        <v>7</v>
      </c>
      <c r="U186" s="232"/>
      <c r="V186" s="232" t="str">
        <f t="shared" si="6"/>
        <v/>
      </c>
      <c r="W186" s="232" t="e">
        <f t="shared" si="7"/>
        <v>#VALUE!</v>
      </c>
      <c r="X186" s="234">
        <v>167</v>
      </c>
    </row>
    <row r="187" spans="1:24" s="234" customFormat="1" x14ac:dyDescent="0.2">
      <c r="A187" s="333">
        <v>519</v>
      </c>
      <c r="B187" s="334" t="s">
        <v>4</v>
      </c>
      <c r="C187" s="333">
        <v>5</v>
      </c>
      <c r="D187" s="274" t="s">
        <v>331</v>
      </c>
      <c r="E187" s="274"/>
      <c r="F187" s="274" t="s">
        <v>29</v>
      </c>
      <c r="G187" s="278"/>
      <c r="H187" s="274" t="s">
        <v>31</v>
      </c>
      <c r="I187" s="279"/>
      <c r="J187" s="274" t="s">
        <v>41</v>
      </c>
      <c r="K187" s="274" t="str">
        <f>VLOOKUP(A187,選手名簿!$A$3:$Q$170,11)</f>
        <v>中西　一颯</v>
      </c>
      <c r="L187" s="280" t="s">
        <v>31</v>
      </c>
      <c r="M187" s="280" t="str">
        <f>VLOOKUP(A187,選手名簿!$A$3:$Q$170,13)</f>
        <v>南　部</v>
      </c>
      <c r="N187" s="335">
        <f>VLOOKUP(A187,選手名簿!$A$3:$Q$170,14)</f>
        <v>3</v>
      </c>
      <c r="O187" s="335" t="s">
        <v>41</v>
      </c>
      <c r="P187" s="274"/>
      <c r="Q187" s="335" t="str">
        <f>VLOOKUP(A187,選手名簿!$A$3:$Q$170,17)</f>
        <v>ナカニシ　イブキ</v>
      </c>
      <c r="R187" s="274"/>
      <c r="S187" s="274">
        <v>1</v>
      </c>
      <c r="T187" s="333">
        <v>8</v>
      </c>
      <c r="U187" s="232"/>
      <c r="V187" s="232" t="str">
        <f t="shared" si="6"/>
        <v/>
      </c>
      <c r="W187" s="232" t="e">
        <f t="shared" si="7"/>
        <v>#VALUE!</v>
      </c>
      <c r="X187" s="234">
        <v>168</v>
      </c>
    </row>
    <row r="188" spans="1:24" s="234" customFormat="1" x14ac:dyDescent="0.2">
      <c r="A188" s="333">
        <v>125</v>
      </c>
      <c r="B188" s="334" t="s">
        <v>4</v>
      </c>
      <c r="C188" s="333">
        <v>5</v>
      </c>
      <c r="D188" s="274" t="s">
        <v>331</v>
      </c>
      <c r="E188" s="274"/>
      <c r="F188" s="274" t="s">
        <v>29</v>
      </c>
      <c r="G188" s="278"/>
      <c r="H188" s="274" t="s">
        <v>31</v>
      </c>
      <c r="I188" s="279"/>
      <c r="J188" s="274" t="s">
        <v>41</v>
      </c>
      <c r="K188" s="274" t="str">
        <f>VLOOKUP(A188,選手名簿!$A$3:$Q$170,11)</f>
        <v>小川　　崚</v>
      </c>
      <c r="L188" s="280" t="s">
        <v>31</v>
      </c>
      <c r="M188" s="280" t="str">
        <f>VLOOKUP(A188,選手名簿!$A$3:$Q$170,13)</f>
        <v>芦　城</v>
      </c>
      <c r="N188" s="335">
        <f>VLOOKUP(A188,選手名簿!$A$3:$Q$170,14)</f>
        <v>3</v>
      </c>
      <c r="O188" s="335" t="s">
        <v>41</v>
      </c>
      <c r="P188" s="274"/>
      <c r="Q188" s="335" t="str">
        <f>VLOOKUP(A188,選手名簿!$A$3:$Q$170,17)</f>
        <v>オガワ　リョウ</v>
      </c>
      <c r="R188" s="274"/>
      <c r="S188" s="274">
        <v>1</v>
      </c>
      <c r="T188" s="333">
        <v>9</v>
      </c>
      <c r="U188" s="232"/>
      <c r="V188" s="232" t="str">
        <f t="shared" si="6"/>
        <v/>
      </c>
      <c r="W188" s="232" t="e">
        <f t="shared" si="7"/>
        <v>#VALUE!</v>
      </c>
      <c r="X188" s="234">
        <v>169</v>
      </c>
    </row>
    <row r="189" spans="1:24" s="234" customFormat="1" x14ac:dyDescent="0.2">
      <c r="A189" s="333">
        <v>90</v>
      </c>
      <c r="B189" s="334" t="s">
        <v>4</v>
      </c>
      <c r="C189" s="333">
        <v>5</v>
      </c>
      <c r="D189" s="274" t="s">
        <v>331</v>
      </c>
      <c r="E189" s="274"/>
      <c r="F189" s="274" t="s">
        <v>29</v>
      </c>
      <c r="G189" s="278"/>
      <c r="H189" s="274" t="s">
        <v>31</v>
      </c>
      <c r="I189" s="279"/>
      <c r="J189" s="274" t="s">
        <v>41</v>
      </c>
      <c r="K189" s="274" t="str">
        <f>VLOOKUP(A189,選手名簿!$A$3:$Q$170,11)</f>
        <v>中森　靖修</v>
      </c>
      <c r="L189" s="280" t="s">
        <v>31</v>
      </c>
      <c r="M189" s="280" t="str">
        <f>VLOOKUP(A189,選手名簿!$A$3:$Q$170,13)</f>
        <v>板　津</v>
      </c>
      <c r="N189" s="335">
        <f>VLOOKUP(A189,選手名簿!$A$3:$Q$170,14)</f>
        <v>2</v>
      </c>
      <c r="O189" s="335" t="s">
        <v>41</v>
      </c>
      <c r="P189" s="274"/>
      <c r="Q189" s="335" t="str">
        <f>VLOOKUP(A189,選手名簿!$A$3:$Q$170,17)</f>
        <v>ナカモリ　ヤスヒサ</v>
      </c>
      <c r="R189" s="274"/>
      <c r="S189" s="274">
        <v>1</v>
      </c>
      <c r="T189" s="333">
        <v>10</v>
      </c>
      <c r="U189" s="232"/>
      <c r="V189" s="232" t="str">
        <f t="shared" si="6"/>
        <v/>
      </c>
      <c r="W189" s="232" t="e">
        <f t="shared" si="7"/>
        <v>#VALUE!</v>
      </c>
      <c r="X189" s="234">
        <v>170</v>
      </c>
    </row>
    <row r="190" spans="1:24" s="234" customFormat="1" x14ac:dyDescent="0.2">
      <c r="A190" s="333"/>
      <c r="B190" s="334" t="s">
        <v>4</v>
      </c>
      <c r="C190" s="333">
        <v>5</v>
      </c>
      <c r="D190" s="274" t="s">
        <v>331</v>
      </c>
      <c r="E190" s="274"/>
      <c r="F190" s="274" t="s">
        <v>29</v>
      </c>
      <c r="G190" s="278"/>
      <c r="H190" s="274" t="s">
        <v>31</v>
      </c>
      <c r="I190" s="279"/>
      <c r="J190" s="274" t="s">
        <v>41</v>
      </c>
      <c r="K190" s="274" t="e">
        <f>VLOOKUP(A190,選手名簿!$A$3:$Q$170,11)</f>
        <v>#N/A</v>
      </c>
      <c r="L190" s="280" t="s">
        <v>31</v>
      </c>
      <c r="M190" s="280" t="e">
        <f>VLOOKUP(A190,選手名簿!$A$3:$Q$170,13)</f>
        <v>#N/A</v>
      </c>
      <c r="N190" s="335" t="e">
        <f>VLOOKUP(A190,選手名簿!$A$3:$Q$170,14)</f>
        <v>#N/A</v>
      </c>
      <c r="O190" s="335" t="s">
        <v>41</v>
      </c>
      <c r="P190" s="274"/>
      <c r="Q190" s="335" t="e">
        <f>VLOOKUP(A190,選手名簿!$A$3:$Q$170,17)</f>
        <v>#N/A</v>
      </c>
      <c r="R190" s="274"/>
      <c r="S190" s="274">
        <v>1</v>
      </c>
      <c r="T190" s="333">
        <v>11</v>
      </c>
      <c r="U190" s="232"/>
      <c r="V190" s="232" t="str">
        <f t="shared" si="6"/>
        <v/>
      </c>
      <c r="W190" s="232" t="e">
        <f t="shared" si="7"/>
        <v>#VALUE!</v>
      </c>
      <c r="X190" s="234">
        <v>171</v>
      </c>
    </row>
    <row r="191" spans="1:24" s="234" customFormat="1" x14ac:dyDescent="0.2">
      <c r="A191" s="333"/>
      <c r="B191" s="334" t="s">
        <v>4</v>
      </c>
      <c r="C191" s="333">
        <v>5</v>
      </c>
      <c r="D191" s="274" t="s">
        <v>331</v>
      </c>
      <c r="E191" s="274"/>
      <c r="F191" s="274" t="s">
        <v>29</v>
      </c>
      <c r="G191" s="278"/>
      <c r="H191" s="274" t="s">
        <v>31</v>
      </c>
      <c r="I191" s="279"/>
      <c r="J191" s="274" t="s">
        <v>41</v>
      </c>
      <c r="K191" s="274" t="e">
        <f>VLOOKUP(A191,選手名簿!$A$3:$Q$170,11)</f>
        <v>#N/A</v>
      </c>
      <c r="L191" s="280" t="s">
        <v>31</v>
      </c>
      <c r="M191" s="280" t="e">
        <f>VLOOKUP(A191,選手名簿!$A$3:$Q$170,13)</f>
        <v>#N/A</v>
      </c>
      <c r="N191" s="335" t="e">
        <f>VLOOKUP(A191,選手名簿!$A$3:$Q$170,14)</f>
        <v>#N/A</v>
      </c>
      <c r="O191" s="335" t="s">
        <v>41</v>
      </c>
      <c r="P191" s="274"/>
      <c r="Q191" s="335" t="e">
        <f>VLOOKUP(A191,選手名簿!$A$3:$Q$170,17)</f>
        <v>#N/A</v>
      </c>
      <c r="R191" s="274"/>
      <c r="S191" s="274">
        <v>1</v>
      </c>
      <c r="T191" s="333">
        <v>12</v>
      </c>
      <c r="U191" s="232"/>
      <c r="V191" s="232" t="str">
        <f t="shared" si="6"/>
        <v/>
      </c>
      <c r="W191" s="232" t="e">
        <f t="shared" si="7"/>
        <v>#VALUE!</v>
      </c>
      <c r="X191" s="234">
        <v>172</v>
      </c>
    </row>
    <row r="192" spans="1:24" s="234" customFormat="1" x14ac:dyDescent="0.2">
      <c r="A192" s="333"/>
      <c r="B192" s="334" t="s">
        <v>4</v>
      </c>
      <c r="C192" s="333">
        <v>5</v>
      </c>
      <c r="D192" s="274" t="s">
        <v>331</v>
      </c>
      <c r="E192" s="274"/>
      <c r="F192" s="274" t="s">
        <v>29</v>
      </c>
      <c r="G192" s="278"/>
      <c r="H192" s="274" t="s">
        <v>31</v>
      </c>
      <c r="I192" s="279"/>
      <c r="J192" s="274" t="s">
        <v>41</v>
      </c>
      <c r="K192" s="274" t="e">
        <f>VLOOKUP(A192,選手名簿!$A$3:$Q$170,11)</f>
        <v>#N/A</v>
      </c>
      <c r="L192" s="280" t="s">
        <v>31</v>
      </c>
      <c r="M192" s="280" t="e">
        <f>VLOOKUP(A192,選手名簿!$A$3:$Q$170,13)</f>
        <v>#N/A</v>
      </c>
      <c r="N192" s="335" t="e">
        <f>VLOOKUP(A192,選手名簿!$A$3:$Q$170,14)</f>
        <v>#N/A</v>
      </c>
      <c r="O192" s="335" t="s">
        <v>41</v>
      </c>
      <c r="P192" s="274"/>
      <c r="Q192" s="335" t="e">
        <f>VLOOKUP(A192,選手名簿!$A$3:$Q$170,17)</f>
        <v>#N/A</v>
      </c>
      <c r="R192" s="274"/>
      <c r="S192" s="274">
        <v>1</v>
      </c>
      <c r="T192" s="333">
        <v>13</v>
      </c>
      <c r="U192" s="232"/>
      <c r="V192" s="232" t="str">
        <f t="shared" si="6"/>
        <v/>
      </c>
      <c r="W192" s="232" t="e">
        <f t="shared" si="7"/>
        <v>#VALUE!</v>
      </c>
      <c r="X192" s="234">
        <v>173</v>
      </c>
    </row>
    <row r="193" spans="1:24" s="234" customFormat="1" x14ac:dyDescent="0.2">
      <c r="A193" s="333"/>
      <c r="B193" s="334" t="s">
        <v>4</v>
      </c>
      <c r="C193" s="333">
        <v>5</v>
      </c>
      <c r="D193" s="274" t="s">
        <v>331</v>
      </c>
      <c r="E193" s="274"/>
      <c r="F193" s="274" t="s">
        <v>29</v>
      </c>
      <c r="G193" s="278"/>
      <c r="H193" s="274" t="s">
        <v>31</v>
      </c>
      <c r="I193" s="279"/>
      <c r="J193" s="274" t="s">
        <v>41</v>
      </c>
      <c r="K193" s="274" t="e">
        <f>VLOOKUP(A193,選手名簿!$A$3:$Q$170,11)</f>
        <v>#N/A</v>
      </c>
      <c r="L193" s="280" t="s">
        <v>31</v>
      </c>
      <c r="M193" s="280" t="e">
        <f>VLOOKUP(A193,選手名簿!$A$3:$Q$170,13)</f>
        <v>#N/A</v>
      </c>
      <c r="N193" s="335" t="e">
        <f>VLOOKUP(A193,選手名簿!$A$3:$Q$170,14)</f>
        <v>#N/A</v>
      </c>
      <c r="O193" s="335" t="s">
        <v>41</v>
      </c>
      <c r="P193" s="274"/>
      <c r="Q193" s="335" t="e">
        <f>VLOOKUP(A193,選手名簿!$A$3:$Q$170,17)</f>
        <v>#N/A</v>
      </c>
      <c r="R193" s="274"/>
      <c r="S193" s="274">
        <v>1</v>
      </c>
      <c r="T193" s="333">
        <v>14</v>
      </c>
      <c r="U193" s="232"/>
      <c r="V193" s="232" t="str">
        <f t="shared" si="6"/>
        <v/>
      </c>
      <c r="W193" s="232" t="e">
        <f t="shared" si="7"/>
        <v>#VALUE!</v>
      </c>
      <c r="X193" s="234">
        <v>174</v>
      </c>
    </row>
    <row r="194" spans="1:24" s="234" customFormat="1" x14ac:dyDescent="0.2">
      <c r="A194" s="333"/>
      <c r="B194" s="334" t="s">
        <v>4</v>
      </c>
      <c r="C194" s="333">
        <v>5</v>
      </c>
      <c r="D194" s="274" t="s">
        <v>331</v>
      </c>
      <c r="E194" s="274"/>
      <c r="F194" s="274" t="s">
        <v>29</v>
      </c>
      <c r="G194" s="278"/>
      <c r="H194" s="274" t="s">
        <v>31</v>
      </c>
      <c r="I194" s="279"/>
      <c r="J194" s="274" t="s">
        <v>41</v>
      </c>
      <c r="K194" s="274" t="e">
        <f>VLOOKUP(A194,選手名簿!$A$3:$Q$170,11)</f>
        <v>#N/A</v>
      </c>
      <c r="L194" s="280" t="s">
        <v>31</v>
      </c>
      <c r="M194" s="280" t="e">
        <f>VLOOKUP(A194,選手名簿!$A$3:$Q$170,13)</f>
        <v>#N/A</v>
      </c>
      <c r="N194" s="335" t="e">
        <f>VLOOKUP(A194,選手名簿!$A$3:$Q$170,14)</f>
        <v>#N/A</v>
      </c>
      <c r="O194" s="335" t="s">
        <v>41</v>
      </c>
      <c r="P194" s="274"/>
      <c r="Q194" s="335" t="e">
        <f>VLOOKUP(A194,選手名簿!$A$3:$Q$170,17)</f>
        <v>#N/A</v>
      </c>
      <c r="R194" s="274"/>
      <c r="S194" s="274">
        <v>1</v>
      </c>
      <c r="T194" s="333">
        <v>15</v>
      </c>
      <c r="U194" s="232"/>
      <c r="V194" s="232" t="str">
        <f t="shared" si="6"/>
        <v/>
      </c>
      <c r="W194" s="232" t="e">
        <f t="shared" si="7"/>
        <v>#VALUE!</v>
      </c>
      <c r="X194" s="234">
        <v>175</v>
      </c>
    </row>
    <row r="195" spans="1:24" s="234" customFormat="1" x14ac:dyDescent="0.2">
      <c r="A195" s="333"/>
      <c r="B195" s="334" t="s">
        <v>4</v>
      </c>
      <c r="C195" s="333">
        <v>5</v>
      </c>
      <c r="D195" s="274" t="s">
        <v>331</v>
      </c>
      <c r="E195" s="274"/>
      <c r="F195" s="274" t="s">
        <v>29</v>
      </c>
      <c r="G195" s="278"/>
      <c r="H195" s="274" t="s">
        <v>31</v>
      </c>
      <c r="I195" s="279"/>
      <c r="J195" s="274" t="s">
        <v>41</v>
      </c>
      <c r="K195" s="274" t="e">
        <f>VLOOKUP(A195,選手名簿!$A$3:$Q$170,11)</f>
        <v>#N/A</v>
      </c>
      <c r="L195" s="280" t="s">
        <v>31</v>
      </c>
      <c r="M195" s="280" t="e">
        <f>VLOOKUP(A195,選手名簿!$A$3:$Q$170,13)</f>
        <v>#N/A</v>
      </c>
      <c r="N195" s="335" t="e">
        <f>VLOOKUP(A195,選手名簿!$A$3:$Q$170,14)</f>
        <v>#N/A</v>
      </c>
      <c r="O195" s="335" t="s">
        <v>41</v>
      </c>
      <c r="P195" s="274"/>
      <c r="Q195" s="335" t="e">
        <f>VLOOKUP(A195,選手名簿!$A$3:$Q$170,17)</f>
        <v>#N/A</v>
      </c>
      <c r="R195" s="274"/>
      <c r="S195" s="274">
        <v>1</v>
      </c>
      <c r="T195" s="333">
        <v>16</v>
      </c>
      <c r="U195" s="232"/>
      <c r="V195" s="232" t="str">
        <f t="shared" si="6"/>
        <v/>
      </c>
      <c r="W195" s="232" t="e">
        <f t="shared" si="7"/>
        <v>#VALUE!</v>
      </c>
      <c r="X195" s="234">
        <v>176</v>
      </c>
    </row>
    <row r="196" spans="1:24" s="234" customFormat="1" x14ac:dyDescent="0.2">
      <c r="A196" s="333"/>
      <c r="B196" s="334" t="s">
        <v>4</v>
      </c>
      <c r="C196" s="333">
        <v>5</v>
      </c>
      <c r="D196" s="274" t="s">
        <v>331</v>
      </c>
      <c r="E196" s="274"/>
      <c r="F196" s="274" t="s">
        <v>29</v>
      </c>
      <c r="G196" s="278"/>
      <c r="H196" s="274" t="s">
        <v>31</v>
      </c>
      <c r="I196" s="279"/>
      <c r="J196" s="274" t="s">
        <v>41</v>
      </c>
      <c r="K196" s="274" t="e">
        <f>VLOOKUP(A196,選手名簿!$A$3:$Q$170,11)</f>
        <v>#N/A</v>
      </c>
      <c r="L196" s="280" t="s">
        <v>31</v>
      </c>
      <c r="M196" s="280" t="e">
        <f>VLOOKUP(A196,選手名簿!$A$3:$Q$170,13)</f>
        <v>#N/A</v>
      </c>
      <c r="N196" s="335" t="e">
        <f>VLOOKUP(A196,選手名簿!$A$3:$Q$170,14)</f>
        <v>#N/A</v>
      </c>
      <c r="O196" s="335" t="s">
        <v>41</v>
      </c>
      <c r="P196" s="274"/>
      <c r="Q196" s="335" t="e">
        <f>VLOOKUP(A196,選手名簿!$A$3:$Q$170,17)</f>
        <v>#N/A</v>
      </c>
      <c r="R196" s="274"/>
      <c r="S196" s="274">
        <v>1</v>
      </c>
      <c r="T196" s="333">
        <v>17</v>
      </c>
      <c r="U196" s="232"/>
      <c r="V196" s="232" t="str">
        <f t="shared" si="6"/>
        <v/>
      </c>
      <c r="W196" s="232" t="e">
        <f t="shared" si="7"/>
        <v>#VALUE!</v>
      </c>
      <c r="X196" s="234">
        <v>177</v>
      </c>
    </row>
    <row r="197" spans="1:24" s="234" customFormat="1" x14ac:dyDescent="0.2">
      <c r="A197" s="333"/>
      <c r="B197" s="334" t="s">
        <v>4</v>
      </c>
      <c r="C197" s="333">
        <v>5</v>
      </c>
      <c r="D197" s="274" t="s">
        <v>331</v>
      </c>
      <c r="E197" s="274"/>
      <c r="F197" s="274" t="s">
        <v>29</v>
      </c>
      <c r="G197" s="278"/>
      <c r="H197" s="274" t="s">
        <v>31</v>
      </c>
      <c r="I197" s="279"/>
      <c r="J197" s="274" t="s">
        <v>41</v>
      </c>
      <c r="K197" s="274" t="e">
        <f>VLOOKUP(A197,選手名簿!$A$3:$Q$170,11)</f>
        <v>#N/A</v>
      </c>
      <c r="L197" s="280" t="s">
        <v>31</v>
      </c>
      <c r="M197" s="280" t="e">
        <f>VLOOKUP(A197,選手名簿!$A$3:$Q$170,13)</f>
        <v>#N/A</v>
      </c>
      <c r="N197" s="335" t="e">
        <f>VLOOKUP(A197,選手名簿!$A$3:$Q$170,14)</f>
        <v>#N/A</v>
      </c>
      <c r="O197" s="335" t="s">
        <v>41</v>
      </c>
      <c r="P197" s="274"/>
      <c r="Q197" s="335" t="e">
        <f>VLOOKUP(A197,選手名簿!$A$3:$Q$170,17)</f>
        <v>#N/A</v>
      </c>
      <c r="R197" s="274"/>
      <c r="S197" s="274">
        <v>1</v>
      </c>
      <c r="T197" s="333">
        <v>18</v>
      </c>
      <c r="U197" s="232"/>
      <c r="V197" s="232" t="str">
        <f t="shared" si="6"/>
        <v/>
      </c>
      <c r="W197" s="232" t="e">
        <f t="shared" si="7"/>
        <v>#VALUE!</v>
      </c>
      <c r="X197" s="234">
        <v>178</v>
      </c>
    </row>
    <row r="198" spans="1:24" s="234" customFormat="1" x14ac:dyDescent="0.2">
      <c r="A198" s="333"/>
      <c r="B198" s="334" t="s">
        <v>4</v>
      </c>
      <c r="C198" s="333">
        <v>5</v>
      </c>
      <c r="D198" s="274" t="s">
        <v>331</v>
      </c>
      <c r="E198" s="274"/>
      <c r="F198" s="274" t="s">
        <v>29</v>
      </c>
      <c r="G198" s="278"/>
      <c r="H198" s="274" t="s">
        <v>31</v>
      </c>
      <c r="I198" s="279"/>
      <c r="J198" s="274" t="s">
        <v>41</v>
      </c>
      <c r="K198" s="274" t="e">
        <f>VLOOKUP(A198,選手名簿!$A$3:$Q$170,11)</f>
        <v>#N/A</v>
      </c>
      <c r="L198" s="280" t="s">
        <v>31</v>
      </c>
      <c r="M198" s="280" t="e">
        <f>VLOOKUP(A198,選手名簿!$A$3:$Q$170,13)</f>
        <v>#N/A</v>
      </c>
      <c r="N198" s="335" t="e">
        <f>VLOOKUP(A198,選手名簿!$A$3:$Q$170,14)</f>
        <v>#N/A</v>
      </c>
      <c r="O198" s="335" t="s">
        <v>41</v>
      </c>
      <c r="P198" s="274"/>
      <c r="Q198" s="335" t="e">
        <f>VLOOKUP(A198,選手名簿!$A$3:$Q$170,17)</f>
        <v>#N/A</v>
      </c>
      <c r="R198" s="274"/>
      <c r="S198" s="274">
        <v>1</v>
      </c>
      <c r="T198" s="333">
        <v>19</v>
      </c>
      <c r="U198" s="232"/>
      <c r="V198" s="232" t="str">
        <f t="shared" si="6"/>
        <v/>
      </c>
      <c r="W198" s="232" t="e">
        <f t="shared" si="7"/>
        <v>#VALUE!</v>
      </c>
      <c r="X198" s="234">
        <v>179</v>
      </c>
    </row>
    <row r="199" spans="1:24" s="234" customFormat="1" x14ac:dyDescent="0.2">
      <c r="A199" s="333"/>
      <c r="B199" s="334" t="s">
        <v>4</v>
      </c>
      <c r="C199" s="333">
        <v>5</v>
      </c>
      <c r="D199" s="274" t="s">
        <v>331</v>
      </c>
      <c r="E199" s="274"/>
      <c r="F199" s="274" t="s">
        <v>29</v>
      </c>
      <c r="G199" s="278"/>
      <c r="H199" s="274" t="s">
        <v>31</v>
      </c>
      <c r="I199" s="279"/>
      <c r="J199" s="274" t="s">
        <v>41</v>
      </c>
      <c r="K199" s="274" t="e">
        <f>VLOOKUP(A199,選手名簿!$A$3:$Q$170,11)</f>
        <v>#N/A</v>
      </c>
      <c r="L199" s="280" t="s">
        <v>31</v>
      </c>
      <c r="M199" s="280" t="e">
        <f>VLOOKUP(A199,選手名簿!$A$3:$Q$170,13)</f>
        <v>#N/A</v>
      </c>
      <c r="N199" s="335" t="e">
        <f>VLOOKUP(A199,選手名簿!$A$3:$Q$170,14)</f>
        <v>#N/A</v>
      </c>
      <c r="O199" s="335" t="s">
        <v>41</v>
      </c>
      <c r="P199" s="274"/>
      <c r="Q199" s="335" t="e">
        <f>VLOOKUP(A199,選手名簿!$A$3:$Q$170,17)</f>
        <v>#N/A</v>
      </c>
      <c r="R199" s="274"/>
      <c r="S199" s="274">
        <v>1</v>
      </c>
      <c r="T199" s="333">
        <v>20</v>
      </c>
      <c r="U199" s="232"/>
      <c r="V199" s="232" t="str">
        <f t="shared" si="6"/>
        <v/>
      </c>
      <c r="W199" s="232" t="e">
        <f t="shared" si="7"/>
        <v>#VALUE!</v>
      </c>
      <c r="X199" s="234">
        <v>180</v>
      </c>
    </row>
    <row r="200" spans="1:24" s="234" customFormat="1" x14ac:dyDescent="0.2">
      <c r="A200" s="333"/>
      <c r="B200" s="334" t="s">
        <v>4</v>
      </c>
      <c r="C200" s="333">
        <v>5</v>
      </c>
      <c r="D200" s="274" t="s">
        <v>331</v>
      </c>
      <c r="E200" s="274"/>
      <c r="F200" s="274" t="s">
        <v>29</v>
      </c>
      <c r="G200" s="278"/>
      <c r="H200" s="274" t="s">
        <v>31</v>
      </c>
      <c r="I200" s="279"/>
      <c r="J200" s="274" t="s">
        <v>41</v>
      </c>
      <c r="K200" s="274" t="e">
        <f>VLOOKUP(A200,選手名簿!$A$3:$Q$170,11)</f>
        <v>#N/A</v>
      </c>
      <c r="L200" s="280" t="s">
        <v>31</v>
      </c>
      <c r="M200" s="280" t="e">
        <f>VLOOKUP(A200,選手名簿!$A$3:$Q$170,13)</f>
        <v>#N/A</v>
      </c>
      <c r="N200" s="335" t="e">
        <f>VLOOKUP(A200,選手名簿!$A$3:$Q$170,14)</f>
        <v>#N/A</v>
      </c>
      <c r="O200" s="335" t="s">
        <v>41</v>
      </c>
      <c r="P200" s="274"/>
      <c r="Q200" s="335" t="e">
        <f>VLOOKUP(A200,選手名簿!$A$3:$Q$170,17)</f>
        <v>#N/A</v>
      </c>
      <c r="R200" s="274"/>
      <c r="S200" s="274">
        <v>1</v>
      </c>
      <c r="T200" s="333">
        <v>21</v>
      </c>
      <c r="U200" s="232"/>
      <c r="V200" s="232" t="str">
        <f t="shared" si="6"/>
        <v/>
      </c>
      <c r="W200" s="232" t="e">
        <f t="shared" si="7"/>
        <v>#VALUE!</v>
      </c>
      <c r="X200" s="234">
        <v>181</v>
      </c>
    </row>
    <row r="201" spans="1:24" s="234" customFormat="1" x14ac:dyDescent="0.2">
      <c r="A201" s="333"/>
      <c r="B201" s="334" t="s">
        <v>4</v>
      </c>
      <c r="C201" s="333">
        <v>5</v>
      </c>
      <c r="D201" s="274" t="s">
        <v>331</v>
      </c>
      <c r="E201" s="274"/>
      <c r="F201" s="274" t="s">
        <v>29</v>
      </c>
      <c r="G201" s="278"/>
      <c r="H201" s="274" t="s">
        <v>31</v>
      </c>
      <c r="I201" s="279"/>
      <c r="J201" s="274" t="s">
        <v>41</v>
      </c>
      <c r="K201" s="274" t="e">
        <f>VLOOKUP(A201,選手名簿!$A$3:$Q$170,11)</f>
        <v>#N/A</v>
      </c>
      <c r="L201" s="280" t="s">
        <v>31</v>
      </c>
      <c r="M201" s="280" t="e">
        <f>VLOOKUP(A201,選手名簿!$A$3:$Q$170,13)</f>
        <v>#N/A</v>
      </c>
      <c r="N201" s="335" t="e">
        <f>VLOOKUP(A201,選手名簿!$A$3:$Q$170,14)</f>
        <v>#N/A</v>
      </c>
      <c r="O201" s="335" t="s">
        <v>41</v>
      </c>
      <c r="P201" s="274"/>
      <c r="Q201" s="335" t="e">
        <f>VLOOKUP(A201,選手名簿!$A$3:$Q$170,17)</f>
        <v>#N/A</v>
      </c>
      <c r="R201" s="274"/>
      <c r="S201" s="274">
        <v>1</v>
      </c>
      <c r="T201" s="333">
        <v>22</v>
      </c>
      <c r="U201" s="232"/>
      <c r="V201" s="232" t="str">
        <f t="shared" si="6"/>
        <v/>
      </c>
      <c r="W201" s="232" t="e">
        <f t="shared" si="7"/>
        <v>#VALUE!</v>
      </c>
      <c r="X201" s="234">
        <v>182</v>
      </c>
    </row>
    <row r="202" spans="1:24" s="234" customFormat="1" x14ac:dyDescent="0.2">
      <c r="A202" s="333"/>
      <c r="B202" s="334" t="s">
        <v>4</v>
      </c>
      <c r="C202" s="333">
        <v>5</v>
      </c>
      <c r="D202" s="274" t="s">
        <v>331</v>
      </c>
      <c r="E202" s="274"/>
      <c r="F202" s="274" t="s">
        <v>29</v>
      </c>
      <c r="G202" s="278"/>
      <c r="H202" s="274" t="s">
        <v>31</v>
      </c>
      <c r="I202" s="279"/>
      <c r="J202" s="274" t="s">
        <v>41</v>
      </c>
      <c r="K202" s="274" t="e">
        <f>VLOOKUP(A202,選手名簿!$A$3:$Q$170,11)</f>
        <v>#N/A</v>
      </c>
      <c r="L202" s="280" t="s">
        <v>31</v>
      </c>
      <c r="M202" s="280" t="e">
        <f>VLOOKUP(A202,選手名簿!$A$3:$Q$170,13)</f>
        <v>#N/A</v>
      </c>
      <c r="N202" s="335" t="e">
        <f>VLOOKUP(A202,選手名簿!$A$3:$Q$170,14)</f>
        <v>#N/A</v>
      </c>
      <c r="O202" s="335" t="s">
        <v>41</v>
      </c>
      <c r="P202" s="274"/>
      <c r="Q202" s="335" t="e">
        <f>VLOOKUP(A202,選手名簿!$A$3:$Q$170,17)</f>
        <v>#N/A</v>
      </c>
      <c r="R202" s="274"/>
      <c r="S202" s="274">
        <v>1</v>
      </c>
      <c r="T202" s="333">
        <v>23</v>
      </c>
      <c r="U202" s="232"/>
      <c r="V202" s="232" t="str">
        <f t="shared" si="6"/>
        <v/>
      </c>
      <c r="W202" s="232" t="e">
        <f t="shared" si="7"/>
        <v>#VALUE!</v>
      </c>
      <c r="X202" s="234">
        <v>183</v>
      </c>
    </row>
    <row r="203" spans="1:24" s="234" customFormat="1" x14ac:dyDescent="0.2">
      <c r="A203" s="333"/>
      <c r="B203" s="334" t="s">
        <v>4</v>
      </c>
      <c r="C203" s="333">
        <v>5</v>
      </c>
      <c r="D203" s="274" t="s">
        <v>331</v>
      </c>
      <c r="E203" s="274"/>
      <c r="F203" s="274" t="s">
        <v>29</v>
      </c>
      <c r="G203" s="278"/>
      <c r="H203" s="274" t="s">
        <v>31</v>
      </c>
      <c r="I203" s="279"/>
      <c r="J203" s="274" t="s">
        <v>41</v>
      </c>
      <c r="K203" s="274" t="e">
        <f>VLOOKUP(A203,選手名簿!$A$3:$Q$170,11)</f>
        <v>#N/A</v>
      </c>
      <c r="L203" s="280" t="s">
        <v>31</v>
      </c>
      <c r="M203" s="280" t="e">
        <f>VLOOKUP(A203,選手名簿!$A$3:$Q$170,13)</f>
        <v>#N/A</v>
      </c>
      <c r="N203" s="335" t="e">
        <f>VLOOKUP(A203,選手名簿!$A$3:$Q$170,14)</f>
        <v>#N/A</v>
      </c>
      <c r="O203" s="335" t="s">
        <v>41</v>
      </c>
      <c r="P203" s="274"/>
      <c r="Q203" s="335" t="e">
        <f>VLOOKUP(A203,選手名簿!$A$3:$Q$170,17)</f>
        <v>#N/A</v>
      </c>
      <c r="R203" s="274"/>
      <c r="S203" s="274">
        <v>1</v>
      </c>
      <c r="T203" s="333">
        <v>24</v>
      </c>
      <c r="U203" s="232"/>
      <c r="V203" s="232" t="str">
        <f t="shared" si="6"/>
        <v/>
      </c>
      <c r="W203" s="232" t="e">
        <f t="shared" si="7"/>
        <v>#VALUE!</v>
      </c>
      <c r="X203" s="234">
        <v>184</v>
      </c>
    </row>
    <row r="204" spans="1:24" s="234" customFormat="1" x14ac:dyDescent="0.2">
      <c r="A204" s="333"/>
      <c r="B204" s="334" t="s">
        <v>4</v>
      </c>
      <c r="C204" s="333">
        <v>5</v>
      </c>
      <c r="D204" s="274" t="s">
        <v>331</v>
      </c>
      <c r="E204" s="274"/>
      <c r="F204" s="274" t="s">
        <v>29</v>
      </c>
      <c r="G204" s="278"/>
      <c r="H204" s="274" t="s">
        <v>31</v>
      </c>
      <c r="I204" s="279"/>
      <c r="J204" s="274" t="s">
        <v>41</v>
      </c>
      <c r="K204" s="274" t="e">
        <f>VLOOKUP(A204,選手名簿!$A$3:$Q$170,11)</f>
        <v>#N/A</v>
      </c>
      <c r="L204" s="280" t="s">
        <v>31</v>
      </c>
      <c r="M204" s="280" t="e">
        <f>VLOOKUP(A204,選手名簿!$A$3:$Q$170,13)</f>
        <v>#N/A</v>
      </c>
      <c r="N204" s="335" t="e">
        <f>VLOOKUP(A204,選手名簿!$A$3:$Q$170,14)</f>
        <v>#N/A</v>
      </c>
      <c r="O204" s="335" t="s">
        <v>41</v>
      </c>
      <c r="P204" s="274"/>
      <c r="Q204" s="335" t="e">
        <f>VLOOKUP(A204,選手名簿!$A$3:$Q$170,17)</f>
        <v>#N/A</v>
      </c>
      <c r="R204" s="274"/>
      <c r="S204" s="274">
        <v>1</v>
      </c>
      <c r="T204" s="333">
        <v>25</v>
      </c>
      <c r="U204" s="232"/>
      <c r="V204" s="232" t="str">
        <f t="shared" si="6"/>
        <v/>
      </c>
      <c r="W204" s="232" t="e">
        <f t="shared" si="7"/>
        <v>#VALUE!</v>
      </c>
      <c r="X204" s="234">
        <v>185</v>
      </c>
    </row>
    <row r="205" spans="1:24" s="234" customFormat="1" x14ac:dyDescent="0.2">
      <c r="A205" s="333"/>
      <c r="B205" s="334" t="s">
        <v>4</v>
      </c>
      <c r="C205" s="333">
        <v>5</v>
      </c>
      <c r="D205" s="274" t="s">
        <v>331</v>
      </c>
      <c r="E205" s="274"/>
      <c r="F205" s="274" t="s">
        <v>29</v>
      </c>
      <c r="G205" s="278"/>
      <c r="H205" s="274" t="s">
        <v>31</v>
      </c>
      <c r="I205" s="279"/>
      <c r="J205" s="274" t="s">
        <v>41</v>
      </c>
      <c r="K205" s="274" t="e">
        <f>VLOOKUP(A205,選手名簿!$A$3:$Q$170,11)</f>
        <v>#N/A</v>
      </c>
      <c r="L205" s="280" t="s">
        <v>31</v>
      </c>
      <c r="M205" s="280" t="e">
        <f>VLOOKUP(A205,選手名簿!$A$3:$Q$170,13)</f>
        <v>#N/A</v>
      </c>
      <c r="N205" s="335" t="e">
        <f>VLOOKUP(A205,選手名簿!$A$3:$Q$170,14)</f>
        <v>#N/A</v>
      </c>
      <c r="O205" s="335" t="s">
        <v>41</v>
      </c>
      <c r="P205" s="274"/>
      <c r="Q205" s="335" t="e">
        <f>VLOOKUP(A205,選手名簿!$A$3:$Q$170,17)</f>
        <v>#N/A</v>
      </c>
      <c r="R205" s="274"/>
      <c r="S205" s="274">
        <v>1</v>
      </c>
      <c r="T205" s="333">
        <v>26</v>
      </c>
      <c r="U205" s="232"/>
      <c r="V205" s="232" t="str">
        <f t="shared" si="6"/>
        <v/>
      </c>
      <c r="W205" s="232" t="e">
        <f t="shared" si="7"/>
        <v>#VALUE!</v>
      </c>
      <c r="X205" s="234">
        <v>186</v>
      </c>
    </row>
    <row r="206" spans="1:24" s="234" customFormat="1" x14ac:dyDescent="0.2">
      <c r="A206" s="333"/>
      <c r="B206" s="334" t="s">
        <v>4</v>
      </c>
      <c r="C206" s="333">
        <v>5</v>
      </c>
      <c r="D206" s="274" t="s">
        <v>331</v>
      </c>
      <c r="E206" s="274"/>
      <c r="F206" s="274" t="s">
        <v>29</v>
      </c>
      <c r="G206" s="278"/>
      <c r="H206" s="274" t="s">
        <v>31</v>
      </c>
      <c r="I206" s="279"/>
      <c r="J206" s="274" t="s">
        <v>41</v>
      </c>
      <c r="K206" s="274" t="e">
        <f>VLOOKUP(A206,選手名簿!$A$3:$Q$170,11)</f>
        <v>#N/A</v>
      </c>
      <c r="L206" s="280" t="s">
        <v>31</v>
      </c>
      <c r="M206" s="280" t="e">
        <f>VLOOKUP(A206,選手名簿!$A$3:$Q$170,13)</f>
        <v>#N/A</v>
      </c>
      <c r="N206" s="335" t="e">
        <f>VLOOKUP(A206,選手名簿!$A$3:$Q$170,14)</f>
        <v>#N/A</v>
      </c>
      <c r="O206" s="335" t="s">
        <v>41</v>
      </c>
      <c r="P206" s="274"/>
      <c r="Q206" s="335" t="e">
        <f>VLOOKUP(A206,選手名簿!$A$3:$Q$170,17)</f>
        <v>#N/A</v>
      </c>
      <c r="R206" s="274"/>
      <c r="S206" s="274">
        <v>1</v>
      </c>
      <c r="T206" s="333">
        <v>27</v>
      </c>
      <c r="U206" s="232"/>
      <c r="V206" s="232" t="str">
        <f t="shared" si="6"/>
        <v/>
      </c>
      <c r="W206" s="232" t="e">
        <f t="shared" si="7"/>
        <v>#VALUE!</v>
      </c>
      <c r="X206" s="234">
        <v>187</v>
      </c>
    </row>
    <row r="207" spans="1:24" s="234" customFormat="1" x14ac:dyDescent="0.2">
      <c r="A207" s="333"/>
      <c r="B207" s="334" t="s">
        <v>4</v>
      </c>
      <c r="C207" s="333">
        <v>5</v>
      </c>
      <c r="D207" s="274" t="s">
        <v>331</v>
      </c>
      <c r="E207" s="274"/>
      <c r="F207" s="274" t="s">
        <v>29</v>
      </c>
      <c r="G207" s="278"/>
      <c r="H207" s="274" t="s">
        <v>31</v>
      </c>
      <c r="I207" s="279"/>
      <c r="J207" s="274" t="s">
        <v>41</v>
      </c>
      <c r="K207" s="274" t="e">
        <f>VLOOKUP(A207,選手名簿!$A$3:$Q$170,11)</f>
        <v>#N/A</v>
      </c>
      <c r="L207" s="280" t="s">
        <v>31</v>
      </c>
      <c r="M207" s="280" t="e">
        <f>VLOOKUP(A207,選手名簿!$A$3:$Q$170,13)</f>
        <v>#N/A</v>
      </c>
      <c r="N207" s="335" t="e">
        <f>VLOOKUP(A207,選手名簿!$A$3:$Q$170,14)</f>
        <v>#N/A</v>
      </c>
      <c r="O207" s="335" t="s">
        <v>41</v>
      </c>
      <c r="P207" s="274"/>
      <c r="Q207" s="335" t="e">
        <f>VLOOKUP(A207,選手名簿!$A$3:$Q$170,17)</f>
        <v>#N/A</v>
      </c>
      <c r="R207" s="274"/>
      <c r="S207" s="274">
        <v>1</v>
      </c>
      <c r="T207" s="333">
        <v>28</v>
      </c>
      <c r="U207" s="232"/>
      <c r="V207" s="232" t="str">
        <f t="shared" si="6"/>
        <v/>
      </c>
      <c r="W207" s="232" t="e">
        <f t="shared" si="7"/>
        <v>#VALUE!</v>
      </c>
      <c r="X207" s="234">
        <v>188</v>
      </c>
    </row>
    <row r="208" spans="1:24" s="234" customFormat="1" x14ac:dyDescent="0.2">
      <c r="A208" s="333"/>
      <c r="B208" s="334" t="s">
        <v>4</v>
      </c>
      <c r="C208" s="333">
        <v>5</v>
      </c>
      <c r="D208" s="274" t="s">
        <v>331</v>
      </c>
      <c r="E208" s="274"/>
      <c r="F208" s="274" t="s">
        <v>29</v>
      </c>
      <c r="G208" s="278"/>
      <c r="H208" s="274" t="s">
        <v>31</v>
      </c>
      <c r="I208" s="279"/>
      <c r="J208" s="274" t="s">
        <v>41</v>
      </c>
      <c r="K208" s="274" t="e">
        <f>VLOOKUP(A208,選手名簿!$A$3:$Q$170,11)</f>
        <v>#N/A</v>
      </c>
      <c r="L208" s="280" t="s">
        <v>31</v>
      </c>
      <c r="M208" s="280" t="e">
        <f>VLOOKUP(A208,選手名簿!$A$3:$Q$170,13)</f>
        <v>#N/A</v>
      </c>
      <c r="N208" s="335" t="e">
        <f>VLOOKUP(A208,選手名簿!$A$3:$Q$170,14)</f>
        <v>#N/A</v>
      </c>
      <c r="O208" s="335" t="s">
        <v>41</v>
      </c>
      <c r="P208" s="274"/>
      <c r="Q208" s="335" t="e">
        <f>VLOOKUP(A208,選手名簿!$A$3:$Q$170,17)</f>
        <v>#N/A</v>
      </c>
      <c r="R208" s="274"/>
      <c r="S208" s="274">
        <v>1</v>
      </c>
      <c r="T208" s="333">
        <v>29</v>
      </c>
      <c r="U208" s="232"/>
      <c r="V208" s="232" t="str">
        <f t="shared" si="6"/>
        <v/>
      </c>
      <c r="W208" s="232" t="e">
        <f t="shared" si="7"/>
        <v>#VALUE!</v>
      </c>
      <c r="X208" s="234">
        <v>189</v>
      </c>
    </row>
    <row r="209" spans="1:24" s="234" customFormat="1" ht="14.5" thickBot="1" x14ac:dyDescent="0.25">
      <c r="A209" s="336"/>
      <c r="B209" s="337" t="s">
        <v>4</v>
      </c>
      <c r="C209" s="336">
        <v>5</v>
      </c>
      <c r="D209" s="295" t="s">
        <v>331</v>
      </c>
      <c r="E209" s="295"/>
      <c r="F209" s="295" t="s">
        <v>29</v>
      </c>
      <c r="G209" s="338"/>
      <c r="H209" s="295" t="s">
        <v>31</v>
      </c>
      <c r="I209" s="339"/>
      <c r="J209" s="295" t="s">
        <v>41</v>
      </c>
      <c r="K209" s="295" t="e">
        <f>VLOOKUP(A209,選手名簿!$A$3:$Q$170,11)</f>
        <v>#N/A</v>
      </c>
      <c r="L209" s="340" t="s">
        <v>31</v>
      </c>
      <c r="M209" s="340" t="e">
        <f>VLOOKUP(A209,選手名簿!$A$3:$Q$170,13)</f>
        <v>#N/A</v>
      </c>
      <c r="N209" s="341" t="e">
        <f>VLOOKUP(A209,選手名簿!$A$3:$Q$170,14)</f>
        <v>#N/A</v>
      </c>
      <c r="O209" s="341" t="s">
        <v>41</v>
      </c>
      <c r="P209" s="295"/>
      <c r="Q209" s="341" t="e">
        <f>VLOOKUP(A209,選手名簿!$A$3:$Q$170,17)</f>
        <v>#N/A</v>
      </c>
      <c r="R209" s="295"/>
      <c r="S209" s="295">
        <v>1</v>
      </c>
      <c r="T209" s="336">
        <v>30</v>
      </c>
      <c r="U209" s="232"/>
      <c r="V209" s="232" t="str">
        <f t="shared" si="6"/>
        <v/>
      </c>
      <c r="W209" s="232" t="e">
        <f t="shared" si="7"/>
        <v>#VALUE!</v>
      </c>
      <c r="X209" s="234">
        <v>190</v>
      </c>
    </row>
    <row r="210" spans="1:24" s="234" customFormat="1" x14ac:dyDescent="0.2">
      <c r="A210" s="328">
        <v>247</v>
      </c>
      <c r="B210" s="327" t="s">
        <v>4</v>
      </c>
      <c r="C210" s="328">
        <v>6</v>
      </c>
      <c r="D210" s="294" t="s">
        <v>18</v>
      </c>
      <c r="E210" s="294"/>
      <c r="F210" s="294" t="s">
        <v>29</v>
      </c>
      <c r="G210" s="329"/>
      <c r="H210" s="294" t="s">
        <v>31</v>
      </c>
      <c r="I210" s="330"/>
      <c r="J210" s="294" t="s">
        <v>41</v>
      </c>
      <c r="K210" s="294" t="str">
        <f>VLOOKUP(A210,選手名簿!$A$3:$Q$170,11)</f>
        <v>宮野　尊吏</v>
      </c>
      <c r="L210" s="331" t="s">
        <v>31</v>
      </c>
      <c r="M210" s="331" t="str">
        <f>VLOOKUP(A210,選手名簿!$A$3:$Q$170,13)</f>
        <v>丸　内</v>
      </c>
      <c r="N210" s="332">
        <f>VLOOKUP(A210,選手名簿!$A$3:$Q$170,14)</f>
        <v>3</v>
      </c>
      <c r="O210" s="332" t="s">
        <v>41</v>
      </c>
      <c r="P210" s="294"/>
      <c r="Q210" s="332" t="str">
        <f>VLOOKUP(A210,選手名簿!$A$3:$Q$170,17)</f>
        <v>ミヤノ　タカシ</v>
      </c>
      <c r="R210" s="294"/>
      <c r="S210" s="294">
        <v>1</v>
      </c>
      <c r="T210" s="328">
        <v>1</v>
      </c>
      <c r="U210" s="232"/>
      <c r="V210" s="232" t="str">
        <f t="shared" si="6"/>
        <v/>
      </c>
      <c r="W210" s="232" t="e">
        <f>RANK(V210,$V$209:$V$239,1)</f>
        <v>#VALUE!</v>
      </c>
      <c r="X210" s="234">
        <v>191</v>
      </c>
    </row>
    <row r="211" spans="1:24" s="234" customFormat="1" x14ac:dyDescent="0.2">
      <c r="A211" s="333">
        <v>527</v>
      </c>
      <c r="B211" s="334" t="s">
        <v>4</v>
      </c>
      <c r="C211" s="333">
        <v>6</v>
      </c>
      <c r="D211" s="274" t="s">
        <v>18</v>
      </c>
      <c r="E211" s="274"/>
      <c r="F211" s="274" t="s">
        <v>29</v>
      </c>
      <c r="G211" s="278"/>
      <c r="H211" s="274" t="s">
        <v>31</v>
      </c>
      <c r="I211" s="279"/>
      <c r="J211" s="274" t="s">
        <v>41</v>
      </c>
      <c r="K211" s="274" t="str">
        <f>VLOOKUP(A211,選手名簿!$A$3:$Q$170,11)</f>
        <v>西村　雪那</v>
      </c>
      <c r="L211" s="280" t="s">
        <v>31</v>
      </c>
      <c r="M211" s="280" t="str">
        <f>VLOOKUP(A211,選手名簿!$A$3:$Q$170,13)</f>
        <v>南　部</v>
      </c>
      <c r="N211" s="335">
        <f>VLOOKUP(A211,選手名簿!$A$3:$Q$170,14)</f>
        <v>2</v>
      </c>
      <c r="O211" s="335" t="s">
        <v>41</v>
      </c>
      <c r="P211" s="274"/>
      <c r="Q211" s="335" t="str">
        <f>VLOOKUP(A211,選手名簿!$A$3:$Q$170,17)</f>
        <v>ニシムラ　セツナ</v>
      </c>
      <c r="R211" s="274"/>
      <c r="S211" s="274">
        <v>1</v>
      </c>
      <c r="T211" s="333">
        <v>2</v>
      </c>
      <c r="U211" s="232"/>
      <c r="V211" s="232" t="str">
        <f t="shared" si="6"/>
        <v/>
      </c>
      <c r="W211" s="232" t="e">
        <f t="shared" ref="W211:W239" si="8">RANK(V211,$V$209:$V$239,1)</f>
        <v>#VALUE!</v>
      </c>
      <c r="X211" s="234">
        <v>192</v>
      </c>
    </row>
    <row r="212" spans="1:24" s="234" customFormat="1" x14ac:dyDescent="0.2">
      <c r="A212" s="333">
        <v>850</v>
      </c>
      <c r="B212" s="334" t="s">
        <v>4</v>
      </c>
      <c r="C212" s="333">
        <v>6</v>
      </c>
      <c r="D212" s="274" t="s">
        <v>18</v>
      </c>
      <c r="E212" s="274"/>
      <c r="F212" s="274" t="s">
        <v>29</v>
      </c>
      <c r="G212" s="274"/>
      <c r="H212" s="274" t="s">
        <v>31</v>
      </c>
      <c r="I212" s="279"/>
      <c r="J212" s="274" t="s">
        <v>41</v>
      </c>
      <c r="K212" s="274" t="str">
        <f>VLOOKUP(A212,選手名簿!$A$3:$Q$170,11)</f>
        <v>吉田　　匠</v>
      </c>
      <c r="L212" s="280" t="s">
        <v>31</v>
      </c>
      <c r="M212" s="280" t="str">
        <f>VLOOKUP(A212,選手名簿!$A$3:$Q$170,13)</f>
        <v>松東みどり</v>
      </c>
      <c r="N212" s="335">
        <f>VLOOKUP(A212,選手名簿!$A$3:$Q$170,14)</f>
        <v>1</v>
      </c>
      <c r="O212" s="335" t="s">
        <v>41</v>
      </c>
      <c r="P212" s="274"/>
      <c r="Q212" s="335" t="str">
        <f>VLOOKUP(A212,選手名簿!$A$3:$Q$170,17)</f>
        <v>ヨシダ　タクミ</v>
      </c>
      <c r="R212" s="274"/>
      <c r="S212" s="274">
        <v>1</v>
      </c>
      <c r="T212" s="333">
        <v>3</v>
      </c>
      <c r="U212" s="232"/>
      <c r="V212" s="232" t="str">
        <f t="shared" si="6"/>
        <v/>
      </c>
      <c r="W212" s="232" t="e">
        <f t="shared" si="8"/>
        <v>#VALUE!</v>
      </c>
      <c r="X212" s="234">
        <v>193</v>
      </c>
    </row>
    <row r="213" spans="1:24" s="234" customFormat="1" x14ac:dyDescent="0.2">
      <c r="A213" s="333">
        <v>133</v>
      </c>
      <c r="B213" s="334" t="s">
        <v>4</v>
      </c>
      <c r="C213" s="333">
        <v>6</v>
      </c>
      <c r="D213" s="274" t="s">
        <v>18</v>
      </c>
      <c r="E213" s="274"/>
      <c r="F213" s="274" t="s">
        <v>29</v>
      </c>
      <c r="G213" s="278"/>
      <c r="H213" s="274" t="s">
        <v>31</v>
      </c>
      <c r="I213" s="279"/>
      <c r="J213" s="274" t="s">
        <v>41</v>
      </c>
      <c r="K213" s="274" t="str">
        <f>VLOOKUP(A213,選手名簿!$A$3:$Q$170,11)</f>
        <v>寺岸　俊喜</v>
      </c>
      <c r="L213" s="280" t="s">
        <v>31</v>
      </c>
      <c r="M213" s="280" t="str">
        <f>VLOOKUP(A213,選手名簿!$A$3:$Q$170,13)</f>
        <v>芦　城</v>
      </c>
      <c r="N213" s="335">
        <f>VLOOKUP(A213,選手名簿!$A$3:$Q$170,14)</f>
        <v>3</v>
      </c>
      <c r="O213" s="335" t="s">
        <v>41</v>
      </c>
      <c r="P213" s="274"/>
      <c r="Q213" s="335" t="str">
        <f>VLOOKUP(A213,選手名簿!$A$3:$Q$170,17)</f>
        <v>テラギシ　トシキ</v>
      </c>
      <c r="R213" s="274"/>
      <c r="S213" s="274">
        <v>1</v>
      </c>
      <c r="T213" s="333">
        <v>4</v>
      </c>
      <c r="U213" s="232"/>
      <c r="V213" s="232" t="str">
        <f t="shared" ref="V213:V276" si="9">IF(G213="","",(E213*60+G213))</f>
        <v/>
      </c>
      <c r="W213" s="232" t="e">
        <f t="shared" si="8"/>
        <v>#VALUE!</v>
      </c>
      <c r="X213" s="234">
        <v>194</v>
      </c>
    </row>
    <row r="214" spans="1:24" s="234" customFormat="1" x14ac:dyDescent="0.2">
      <c r="A214" s="333">
        <v>332</v>
      </c>
      <c r="B214" s="334" t="s">
        <v>4</v>
      </c>
      <c r="C214" s="333">
        <v>6</v>
      </c>
      <c r="D214" s="274" t="s">
        <v>18</v>
      </c>
      <c r="E214" s="274"/>
      <c r="F214" s="274" t="s">
        <v>29</v>
      </c>
      <c r="G214" s="278"/>
      <c r="H214" s="274" t="s">
        <v>31</v>
      </c>
      <c r="I214" s="279"/>
      <c r="J214" s="274" t="s">
        <v>41</v>
      </c>
      <c r="K214" s="274" t="str">
        <f>VLOOKUP(A214,選手名簿!$A$3:$Q$170,11)</f>
        <v>滝口大志朗</v>
      </c>
      <c r="L214" s="280" t="s">
        <v>31</v>
      </c>
      <c r="M214" s="280" t="str">
        <f>VLOOKUP(A214,選手名簿!$A$3:$Q$170,13)</f>
        <v>松　陽</v>
      </c>
      <c r="N214" s="335">
        <f>VLOOKUP(A214,選手名簿!$A$3:$Q$170,14)</f>
        <v>2</v>
      </c>
      <c r="O214" s="335" t="s">
        <v>41</v>
      </c>
      <c r="P214" s="274"/>
      <c r="Q214" s="335" t="str">
        <f>VLOOKUP(A214,選手名簿!$A$3:$Q$170,17)</f>
        <v>タキグチ　ダイシロウ</v>
      </c>
      <c r="R214" s="274"/>
      <c r="S214" s="274">
        <v>1</v>
      </c>
      <c r="T214" s="333">
        <v>5</v>
      </c>
      <c r="U214" s="232"/>
      <c r="V214" s="232" t="str">
        <f t="shared" si="9"/>
        <v/>
      </c>
      <c r="W214" s="232" t="e">
        <f t="shared" si="8"/>
        <v>#VALUE!</v>
      </c>
      <c r="X214" s="234">
        <v>195</v>
      </c>
    </row>
    <row r="215" spans="1:24" s="234" customFormat="1" x14ac:dyDescent="0.2">
      <c r="A215" s="333">
        <v>253</v>
      </c>
      <c r="B215" s="334" t="s">
        <v>4</v>
      </c>
      <c r="C215" s="333">
        <v>6</v>
      </c>
      <c r="D215" s="274" t="s">
        <v>18</v>
      </c>
      <c r="E215" s="274"/>
      <c r="F215" s="274" t="s">
        <v>29</v>
      </c>
      <c r="G215" s="278"/>
      <c r="H215" s="274" t="s">
        <v>31</v>
      </c>
      <c r="I215" s="279"/>
      <c r="J215" s="274" t="s">
        <v>41</v>
      </c>
      <c r="K215" s="274" t="str">
        <f>VLOOKUP(A215,選手名簿!$A$3:$Q$170,11)</f>
        <v>横田　晴海</v>
      </c>
      <c r="L215" s="280" t="s">
        <v>31</v>
      </c>
      <c r="M215" s="280" t="str">
        <f>VLOOKUP(A215,選手名簿!$A$3:$Q$170,13)</f>
        <v>丸　内</v>
      </c>
      <c r="N215" s="335">
        <f>VLOOKUP(A215,選手名簿!$A$3:$Q$170,14)</f>
        <v>2</v>
      </c>
      <c r="O215" s="335" t="s">
        <v>41</v>
      </c>
      <c r="P215" s="274"/>
      <c r="Q215" s="335" t="str">
        <f>VLOOKUP(A215,選手名簿!$A$3:$Q$170,17)</f>
        <v>ヨコタ　ハルミ</v>
      </c>
      <c r="R215" s="274"/>
      <c r="S215" s="274">
        <v>1</v>
      </c>
      <c r="T215" s="333">
        <v>6</v>
      </c>
      <c r="U215" s="232"/>
      <c r="V215" s="232" t="str">
        <f t="shared" si="9"/>
        <v/>
      </c>
      <c r="W215" s="232" t="e">
        <f t="shared" si="8"/>
        <v>#VALUE!</v>
      </c>
      <c r="X215" s="234">
        <v>196</v>
      </c>
    </row>
    <row r="216" spans="1:24" s="234" customFormat="1" x14ac:dyDescent="0.2">
      <c r="A216" s="333">
        <v>124</v>
      </c>
      <c r="B216" s="334" t="s">
        <v>4</v>
      </c>
      <c r="C216" s="333">
        <v>6</v>
      </c>
      <c r="D216" s="274" t="s">
        <v>18</v>
      </c>
      <c r="E216" s="274"/>
      <c r="F216" s="274" t="s">
        <v>29</v>
      </c>
      <c r="G216" s="278"/>
      <c r="H216" s="274" t="s">
        <v>31</v>
      </c>
      <c r="I216" s="279"/>
      <c r="J216" s="274" t="s">
        <v>41</v>
      </c>
      <c r="K216" s="274" t="str">
        <f>VLOOKUP(A216,選手名簿!$A$3:$Q$170,11)</f>
        <v>石田　健祐</v>
      </c>
      <c r="L216" s="280" t="s">
        <v>31</v>
      </c>
      <c r="M216" s="280" t="str">
        <f>VLOOKUP(A216,選手名簿!$A$3:$Q$170,13)</f>
        <v>芦　城</v>
      </c>
      <c r="N216" s="335">
        <f>VLOOKUP(A216,選手名簿!$A$3:$Q$170,14)</f>
        <v>3</v>
      </c>
      <c r="O216" s="335" t="s">
        <v>41</v>
      </c>
      <c r="P216" s="274"/>
      <c r="Q216" s="335" t="str">
        <f>VLOOKUP(A216,選手名簿!$A$3:$Q$170,17)</f>
        <v>イシダ　ケンスケ</v>
      </c>
      <c r="R216" s="274"/>
      <c r="S216" s="274">
        <v>1</v>
      </c>
      <c r="T216" s="333">
        <v>7</v>
      </c>
      <c r="U216" s="232"/>
      <c r="V216" s="232" t="str">
        <f t="shared" si="9"/>
        <v/>
      </c>
      <c r="W216" s="232" t="e">
        <f t="shared" si="8"/>
        <v>#VALUE!</v>
      </c>
      <c r="X216" s="234">
        <v>197</v>
      </c>
    </row>
    <row r="217" spans="1:24" s="234" customFormat="1" x14ac:dyDescent="0.2">
      <c r="A217" s="333">
        <v>526</v>
      </c>
      <c r="B217" s="334" t="s">
        <v>4</v>
      </c>
      <c r="C217" s="333">
        <v>6</v>
      </c>
      <c r="D217" s="274" t="s">
        <v>18</v>
      </c>
      <c r="E217" s="274"/>
      <c r="F217" s="274" t="s">
        <v>29</v>
      </c>
      <c r="G217" s="278"/>
      <c r="H217" s="274" t="s">
        <v>31</v>
      </c>
      <c r="I217" s="279"/>
      <c r="J217" s="274" t="s">
        <v>41</v>
      </c>
      <c r="K217" s="274" t="str">
        <f>VLOOKUP(A217,選手名簿!$A$3:$Q$170,11)</f>
        <v>中本　圭祐</v>
      </c>
      <c r="L217" s="280" t="s">
        <v>31</v>
      </c>
      <c r="M217" s="280" t="str">
        <f>VLOOKUP(A217,選手名簿!$A$3:$Q$170,13)</f>
        <v>南　部</v>
      </c>
      <c r="N217" s="335">
        <f>VLOOKUP(A217,選手名簿!$A$3:$Q$170,14)</f>
        <v>2</v>
      </c>
      <c r="O217" s="335" t="s">
        <v>41</v>
      </c>
      <c r="P217" s="274"/>
      <c r="Q217" s="335" t="str">
        <f>VLOOKUP(A217,選手名簿!$A$3:$Q$170,17)</f>
        <v>ナカモト　ケイスケ</v>
      </c>
      <c r="R217" s="274"/>
      <c r="S217" s="274">
        <v>1</v>
      </c>
      <c r="T217" s="333">
        <v>8</v>
      </c>
      <c r="U217" s="232"/>
      <c r="V217" s="232" t="str">
        <f t="shared" si="9"/>
        <v/>
      </c>
      <c r="W217" s="232" t="e">
        <f t="shared" si="8"/>
        <v>#VALUE!</v>
      </c>
      <c r="X217" s="234">
        <v>198</v>
      </c>
    </row>
    <row r="218" spans="1:24" s="234" customFormat="1" x14ac:dyDescent="0.2">
      <c r="A218" s="333">
        <v>121</v>
      </c>
      <c r="B218" s="334" t="s">
        <v>4</v>
      </c>
      <c r="C218" s="333">
        <v>6</v>
      </c>
      <c r="D218" s="274" t="s">
        <v>18</v>
      </c>
      <c r="E218" s="274"/>
      <c r="F218" s="274" t="s">
        <v>29</v>
      </c>
      <c r="G218" s="278"/>
      <c r="H218" s="274" t="s">
        <v>31</v>
      </c>
      <c r="I218" s="279"/>
      <c r="J218" s="274" t="s">
        <v>41</v>
      </c>
      <c r="K218" s="274" t="str">
        <f>VLOOKUP(A218,選手名簿!$A$3:$Q$170,11)</f>
        <v>武内　詩音</v>
      </c>
      <c r="L218" s="280" t="s">
        <v>31</v>
      </c>
      <c r="M218" s="280" t="str">
        <f>VLOOKUP(A218,選手名簿!$A$3:$Q$170,13)</f>
        <v>芦　城</v>
      </c>
      <c r="N218" s="335">
        <f>VLOOKUP(A218,選手名簿!$A$3:$Q$170,14)</f>
        <v>3</v>
      </c>
      <c r="O218" s="335" t="s">
        <v>41</v>
      </c>
      <c r="P218" s="274"/>
      <c r="Q218" s="335" t="str">
        <f>VLOOKUP(A218,選手名簿!$A$3:$Q$170,17)</f>
        <v>タケウチ　シオン</v>
      </c>
      <c r="R218" s="274"/>
      <c r="S218" s="274">
        <v>1</v>
      </c>
      <c r="T218" s="333">
        <v>9</v>
      </c>
      <c r="U218" s="232"/>
      <c r="V218" s="232" t="str">
        <f t="shared" si="9"/>
        <v/>
      </c>
      <c r="W218" s="232" t="e">
        <f t="shared" si="8"/>
        <v>#VALUE!</v>
      </c>
      <c r="X218" s="234">
        <v>199</v>
      </c>
    </row>
    <row r="219" spans="1:24" s="234" customFormat="1" x14ac:dyDescent="0.2">
      <c r="A219" s="333">
        <v>333</v>
      </c>
      <c r="B219" s="334" t="s">
        <v>4</v>
      </c>
      <c r="C219" s="333">
        <v>6</v>
      </c>
      <c r="D219" s="274" t="s">
        <v>18</v>
      </c>
      <c r="E219" s="274"/>
      <c r="F219" s="274" t="s">
        <v>29</v>
      </c>
      <c r="G219" s="278"/>
      <c r="H219" s="274" t="s">
        <v>31</v>
      </c>
      <c r="I219" s="279"/>
      <c r="J219" s="274" t="s">
        <v>41</v>
      </c>
      <c r="K219" s="274" t="str">
        <f>VLOOKUP(A219,選手名簿!$A$3:$Q$170,11)</f>
        <v>谷口悠士朗</v>
      </c>
      <c r="L219" s="280" t="s">
        <v>31</v>
      </c>
      <c r="M219" s="280" t="str">
        <f>VLOOKUP(A219,選手名簿!$A$3:$Q$170,13)</f>
        <v>松　陽</v>
      </c>
      <c r="N219" s="335">
        <f>VLOOKUP(A219,選手名簿!$A$3:$Q$170,14)</f>
        <v>2</v>
      </c>
      <c r="O219" s="335" t="s">
        <v>41</v>
      </c>
      <c r="P219" s="274"/>
      <c r="Q219" s="335" t="str">
        <f>VLOOKUP(A219,選手名簿!$A$3:$Q$170,17)</f>
        <v>タニグチ　ユウジロウ</v>
      </c>
      <c r="R219" s="274"/>
      <c r="S219" s="274">
        <v>1</v>
      </c>
      <c r="T219" s="333">
        <v>10</v>
      </c>
      <c r="U219" s="232"/>
      <c r="V219" s="232" t="str">
        <f t="shared" si="9"/>
        <v/>
      </c>
      <c r="W219" s="232" t="e">
        <f t="shared" si="8"/>
        <v>#VALUE!</v>
      </c>
      <c r="X219" s="234">
        <v>200</v>
      </c>
    </row>
    <row r="220" spans="1:24" s="234" customFormat="1" x14ac:dyDescent="0.2">
      <c r="A220" s="333">
        <v>516</v>
      </c>
      <c r="B220" s="334" t="s">
        <v>4</v>
      </c>
      <c r="C220" s="333">
        <v>6</v>
      </c>
      <c r="D220" s="274" t="s">
        <v>18</v>
      </c>
      <c r="E220" s="274"/>
      <c r="F220" s="274" t="s">
        <v>29</v>
      </c>
      <c r="G220" s="278"/>
      <c r="H220" s="274" t="s">
        <v>31</v>
      </c>
      <c r="I220" s="279"/>
      <c r="J220" s="274" t="s">
        <v>41</v>
      </c>
      <c r="K220" s="274" t="str">
        <f>VLOOKUP(A220,選手名簿!$A$3:$Q$170,11)</f>
        <v>山二　大輝</v>
      </c>
      <c r="L220" s="280" t="s">
        <v>31</v>
      </c>
      <c r="M220" s="280" t="str">
        <f>VLOOKUP(A220,選手名簿!$A$3:$Q$170,13)</f>
        <v>南　部</v>
      </c>
      <c r="N220" s="335">
        <f>VLOOKUP(A220,選手名簿!$A$3:$Q$170,14)</f>
        <v>3</v>
      </c>
      <c r="O220" s="335" t="s">
        <v>41</v>
      </c>
      <c r="P220" s="274"/>
      <c r="Q220" s="335" t="str">
        <f>VLOOKUP(A220,選手名簿!$A$3:$Q$170,17)</f>
        <v>ヤマニ　ダイキ</v>
      </c>
      <c r="R220" s="274"/>
      <c r="S220" s="274">
        <v>1</v>
      </c>
      <c r="T220" s="333">
        <v>11</v>
      </c>
      <c r="U220" s="232"/>
      <c r="V220" s="232" t="str">
        <f t="shared" si="9"/>
        <v/>
      </c>
      <c r="W220" s="232" t="e">
        <f t="shared" si="8"/>
        <v>#VALUE!</v>
      </c>
      <c r="X220" s="234">
        <v>201</v>
      </c>
    </row>
    <row r="221" spans="1:24" s="234" customFormat="1" x14ac:dyDescent="0.2">
      <c r="A221" s="333"/>
      <c r="B221" s="334" t="s">
        <v>4</v>
      </c>
      <c r="C221" s="333">
        <v>6</v>
      </c>
      <c r="D221" s="274" t="s">
        <v>18</v>
      </c>
      <c r="E221" s="274"/>
      <c r="F221" s="274" t="s">
        <v>29</v>
      </c>
      <c r="G221" s="278"/>
      <c r="H221" s="274" t="s">
        <v>31</v>
      </c>
      <c r="I221" s="279"/>
      <c r="J221" s="274" t="s">
        <v>41</v>
      </c>
      <c r="K221" s="274" t="e">
        <f>VLOOKUP(A221,選手名簿!$A$3:$Q$170,11)</f>
        <v>#N/A</v>
      </c>
      <c r="L221" s="280" t="s">
        <v>31</v>
      </c>
      <c r="M221" s="280" t="e">
        <f>VLOOKUP(A221,選手名簿!$A$3:$Q$170,13)</f>
        <v>#N/A</v>
      </c>
      <c r="N221" s="335" t="e">
        <f>VLOOKUP(A221,選手名簿!$A$3:$Q$170,14)</f>
        <v>#N/A</v>
      </c>
      <c r="O221" s="335" t="s">
        <v>41</v>
      </c>
      <c r="P221" s="274"/>
      <c r="Q221" s="335" t="e">
        <f>VLOOKUP(A221,選手名簿!$A$3:$Q$170,17)</f>
        <v>#N/A</v>
      </c>
      <c r="R221" s="274"/>
      <c r="S221" s="274">
        <v>1</v>
      </c>
      <c r="T221" s="333">
        <v>12</v>
      </c>
      <c r="U221" s="232"/>
      <c r="V221" s="232" t="str">
        <f t="shared" si="9"/>
        <v/>
      </c>
      <c r="W221" s="232" t="e">
        <f t="shared" si="8"/>
        <v>#VALUE!</v>
      </c>
      <c r="X221" s="234">
        <v>202</v>
      </c>
    </row>
    <row r="222" spans="1:24" s="234" customFormat="1" x14ac:dyDescent="0.2">
      <c r="A222" s="333"/>
      <c r="B222" s="334" t="s">
        <v>4</v>
      </c>
      <c r="C222" s="333">
        <v>6</v>
      </c>
      <c r="D222" s="274" t="s">
        <v>18</v>
      </c>
      <c r="E222" s="274"/>
      <c r="F222" s="274" t="s">
        <v>29</v>
      </c>
      <c r="G222" s="278"/>
      <c r="H222" s="274" t="s">
        <v>31</v>
      </c>
      <c r="I222" s="279"/>
      <c r="J222" s="274" t="s">
        <v>41</v>
      </c>
      <c r="K222" s="274" t="e">
        <f>VLOOKUP(A222,選手名簿!$A$3:$Q$170,11)</f>
        <v>#N/A</v>
      </c>
      <c r="L222" s="280" t="s">
        <v>31</v>
      </c>
      <c r="M222" s="280" t="e">
        <f>VLOOKUP(A222,選手名簿!$A$3:$Q$170,13)</f>
        <v>#N/A</v>
      </c>
      <c r="N222" s="335" t="e">
        <f>VLOOKUP(A222,選手名簿!$A$3:$Q$170,14)</f>
        <v>#N/A</v>
      </c>
      <c r="O222" s="335" t="s">
        <v>41</v>
      </c>
      <c r="P222" s="274"/>
      <c r="Q222" s="335" t="e">
        <f>VLOOKUP(A222,選手名簿!$A$3:$Q$170,17)</f>
        <v>#N/A</v>
      </c>
      <c r="R222" s="274"/>
      <c r="S222" s="274">
        <v>1</v>
      </c>
      <c r="T222" s="333">
        <v>13</v>
      </c>
      <c r="U222" s="232"/>
      <c r="V222" s="232" t="str">
        <f t="shared" si="9"/>
        <v/>
      </c>
      <c r="W222" s="232" t="e">
        <f t="shared" si="8"/>
        <v>#VALUE!</v>
      </c>
      <c r="X222" s="234">
        <v>203</v>
      </c>
    </row>
    <row r="223" spans="1:24" s="234" customFormat="1" x14ac:dyDescent="0.2">
      <c r="A223" s="333"/>
      <c r="B223" s="334" t="s">
        <v>4</v>
      </c>
      <c r="C223" s="333">
        <v>6</v>
      </c>
      <c r="D223" s="274" t="s">
        <v>18</v>
      </c>
      <c r="E223" s="274"/>
      <c r="F223" s="274" t="s">
        <v>29</v>
      </c>
      <c r="G223" s="278"/>
      <c r="H223" s="274" t="s">
        <v>31</v>
      </c>
      <c r="I223" s="279"/>
      <c r="J223" s="274" t="s">
        <v>41</v>
      </c>
      <c r="K223" s="274" t="e">
        <f>VLOOKUP(A223,選手名簿!$A$3:$Q$170,11)</f>
        <v>#N/A</v>
      </c>
      <c r="L223" s="280" t="s">
        <v>31</v>
      </c>
      <c r="M223" s="280" t="e">
        <f>VLOOKUP(A223,選手名簿!$A$3:$Q$170,13)</f>
        <v>#N/A</v>
      </c>
      <c r="N223" s="335" t="e">
        <f>VLOOKUP(A223,選手名簿!$A$3:$Q$170,14)</f>
        <v>#N/A</v>
      </c>
      <c r="O223" s="335" t="s">
        <v>41</v>
      </c>
      <c r="P223" s="274"/>
      <c r="Q223" s="335" t="e">
        <f>VLOOKUP(A223,選手名簿!$A$3:$Q$170,17)</f>
        <v>#N/A</v>
      </c>
      <c r="R223" s="274"/>
      <c r="S223" s="274">
        <v>1</v>
      </c>
      <c r="T223" s="333">
        <v>14</v>
      </c>
      <c r="U223" s="232"/>
      <c r="V223" s="232" t="str">
        <f t="shared" si="9"/>
        <v/>
      </c>
      <c r="W223" s="232" t="e">
        <f t="shared" si="8"/>
        <v>#VALUE!</v>
      </c>
      <c r="X223" s="234">
        <v>204</v>
      </c>
    </row>
    <row r="224" spans="1:24" s="234" customFormat="1" x14ac:dyDescent="0.2">
      <c r="A224" s="333"/>
      <c r="B224" s="334" t="s">
        <v>4</v>
      </c>
      <c r="C224" s="333">
        <v>6</v>
      </c>
      <c r="D224" s="274" t="s">
        <v>18</v>
      </c>
      <c r="E224" s="274"/>
      <c r="F224" s="274" t="s">
        <v>29</v>
      </c>
      <c r="G224" s="278"/>
      <c r="H224" s="274" t="s">
        <v>31</v>
      </c>
      <c r="I224" s="279"/>
      <c r="J224" s="274" t="s">
        <v>41</v>
      </c>
      <c r="K224" s="274" t="e">
        <f>VLOOKUP(A224,選手名簿!$A$3:$Q$170,11)</f>
        <v>#N/A</v>
      </c>
      <c r="L224" s="280" t="s">
        <v>31</v>
      </c>
      <c r="M224" s="280" t="e">
        <f>VLOOKUP(A224,選手名簿!$A$3:$Q$170,13)</f>
        <v>#N/A</v>
      </c>
      <c r="N224" s="335" t="e">
        <f>VLOOKUP(A224,選手名簿!$A$3:$Q$170,14)</f>
        <v>#N/A</v>
      </c>
      <c r="O224" s="335" t="s">
        <v>41</v>
      </c>
      <c r="P224" s="274"/>
      <c r="Q224" s="335" t="e">
        <f>VLOOKUP(A224,選手名簿!$A$3:$Q$170,17)</f>
        <v>#N/A</v>
      </c>
      <c r="R224" s="274"/>
      <c r="S224" s="274">
        <v>1</v>
      </c>
      <c r="T224" s="333">
        <v>15</v>
      </c>
      <c r="U224" s="232"/>
      <c r="V224" s="232" t="str">
        <f t="shared" si="9"/>
        <v/>
      </c>
      <c r="W224" s="232" t="e">
        <f t="shared" si="8"/>
        <v>#VALUE!</v>
      </c>
      <c r="X224" s="234">
        <v>205</v>
      </c>
    </row>
    <row r="225" spans="1:24" s="234" customFormat="1" x14ac:dyDescent="0.2">
      <c r="A225" s="333"/>
      <c r="B225" s="334" t="s">
        <v>4</v>
      </c>
      <c r="C225" s="333">
        <v>6</v>
      </c>
      <c r="D225" s="274" t="s">
        <v>18</v>
      </c>
      <c r="E225" s="274"/>
      <c r="F225" s="274" t="s">
        <v>29</v>
      </c>
      <c r="G225" s="278"/>
      <c r="H225" s="274" t="s">
        <v>31</v>
      </c>
      <c r="I225" s="279"/>
      <c r="J225" s="274" t="s">
        <v>41</v>
      </c>
      <c r="K225" s="274" t="e">
        <f>VLOOKUP(A225,選手名簿!$A$3:$Q$170,11)</f>
        <v>#N/A</v>
      </c>
      <c r="L225" s="280" t="s">
        <v>31</v>
      </c>
      <c r="M225" s="280" t="e">
        <f>VLOOKUP(A225,選手名簿!$A$3:$Q$170,13)</f>
        <v>#N/A</v>
      </c>
      <c r="N225" s="335" t="e">
        <f>VLOOKUP(A225,選手名簿!$A$3:$Q$170,14)</f>
        <v>#N/A</v>
      </c>
      <c r="O225" s="335" t="s">
        <v>41</v>
      </c>
      <c r="P225" s="274"/>
      <c r="Q225" s="335" t="e">
        <f>VLOOKUP(A225,選手名簿!$A$3:$Q$170,17)</f>
        <v>#N/A</v>
      </c>
      <c r="R225" s="274"/>
      <c r="S225" s="274">
        <v>1</v>
      </c>
      <c r="T225" s="333">
        <v>16</v>
      </c>
      <c r="U225" s="232"/>
      <c r="V225" s="232" t="str">
        <f t="shared" si="9"/>
        <v/>
      </c>
      <c r="W225" s="232" t="e">
        <f t="shared" si="8"/>
        <v>#VALUE!</v>
      </c>
      <c r="X225" s="234">
        <v>206</v>
      </c>
    </row>
    <row r="226" spans="1:24" s="234" customFormat="1" x14ac:dyDescent="0.2">
      <c r="A226" s="333"/>
      <c r="B226" s="334" t="s">
        <v>4</v>
      </c>
      <c r="C226" s="333">
        <v>6</v>
      </c>
      <c r="D226" s="274" t="s">
        <v>18</v>
      </c>
      <c r="E226" s="274"/>
      <c r="F226" s="274" t="s">
        <v>29</v>
      </c>
      <c r="G226" s="278"/>
      <c r="H226" s="274" t="s">
        <v>31</v>
      </c>
      <c r="I226" s="279"/>
      <c r="J226" s="274" t="s">
        <v>41</v>
      </c>
      <c r="K226" s="274" t="e">
        <f>VLOOKUP(A226,選手名簿!$A$3:$Q$170,11)</f>
        <v>#N/A</v>
      </c>
      <c r="L226" s="280" t="s">
        <v>31</v>
      </c>
      <c r="M226" s="280" t="e">
        <f>VLOOKUP(A226,選手名簿!$A$3:$Q$170,13)</f>
        <v>#N/A</v>
      </c>
      <c r="N226" s="335" t="e">
        <f>VLOOKUP(A226,選手名簿!$A$3:$Q$170,14)</f>
        <v>#N/A</v>
      </c>
      <c r="O226" s="335" t="s">
        <v>41</v>
      </c>
      <c r="P226" s="274"/>
      <c r="Q226" s="335" t="e">
        <f>VLOOKUP(A226,選手名簿!$A$3:$Q$170,17)</f>
        <v>#N/A</v>
      </c>
      <c r="R226" s="274"/>
      <c r="S226" s="274">
        <v>1</v>
      </c>
      <c r="T226" s="333">
        <v>17</v>
      </c>
      <c r="U226" s="232"/>
      <c r="V226" s="232" t="str">
        <f t="shared" si="9"/>
        <v/>
      </c>
      <c r="W226" s="232" t="e">
        <f t="shared" si="8"/>
        <v>#VALUE!</v>
      </c>
      <c r="X226" s="234">
        <v>207</v>
      </c>
    </row>
    <row r="227" spans="1:24" s="234" customFormat="1" x14ac:dyDescent="0.2">
      <c r="A227" s="333"/>
      <c r="B227" s="334" t="s">
        <v>4</v>
      </c>
      <c r="C227" s="333">
        <v>6</v>
      </c>
      <c r="D227" s="274" t="s">
        <v>18</v>
      </c>
      <c r="E227" s="274"/>
      <c r="F227" s="274" t="s">
        <v>29</v>
      </c>
      <c r="G227" s="278"/>
      <c r="H227" s="274" t="s">
        <v>31</v>
      </c>
      <c r="I227" s="279"/>
      <c r="J227" s="274" t="s">
        <v>41</v>
      </c>
      <c r="K227" s="274" t="e">
        <f>VLOOKUP(A227,選手名簿!$A$3:$Q$170,11)</f>
        <v>#N/A</v>
      </c>
      <c r="L227" s="280" t="s">
        <v>31</v>
      </c>
      <c r="M227" s="280" t="e">
        <f>VLOOKUP(A227,選手名簿!$A$3:$Q$170,13)</f>
        <v>#N/A</v>
      </c>
      <c r="N227" s="335" t="e">
        <f>VLOOKUP(A227,選手名簿!$A$3:$Q$170,14)</f>
        <v>#N/A</v>
      </c>
      <c r="O227" s="335" t="s">
        <v>41</v>
      </c>
      <c r="P227" s="274"/>
      <c r="Q227" s="335" t="e">
        <f>VLOOKUP(A227,選手名簿!$A$3:$Q$170,17)</f>
        <v>#N/A</v>
      </c>
      <c r="R227" s="274"/>
      <c r="S227" s="274">
        <v>1</v>
      </c>
      <c r="T227" s="333">
        <v>18</v>
      </c>
      <c r="U227" s="232"/>
      <c r="V227" s="232" t="str">
        <f t="shared" si="9"/>
        <v/>
      </c>
      <c r="W227" s="232" t="e">
        <f t="shared" si="8"/>
        <v>#VALUE!</v>
      </c>
      <c r="X227" s="234">
        <v>208</v>
      </c>
    </row>
    <row r="228" spans="1:24" s="234" customFormat="1" x14ac:dyDescent="0.2">
      <c r="A228" s="333"/>
      <c r="B228" s="334" t="s">
        <v>4</v>
      </c>
      <c r="C228" s="333">
        <v>6</v>
      </c>
      <c r="D228" s="274" t="s">
        <v>18</v>
      </c>
      <c r="E228" s="274"/>
      <c r="F228" s="274" t="s">
        <v>29</v>
      </c>
      <c r="G228" s="278"/>
      <c r="H228" s="274" t="s">
        <v>31</v>
      </c>
      <c r="I228" s="279"/>
      <c r="J228" s="274" t="s">
        <v>41</v>
      </c>
      <c r="K228" s="274" t="e">
        <f>VLOOKUP(A228,選手名簿!$A$3:$Q$170,11)</f>
        <v>#N/A</v>
      </c>
      <c r="L228" s="280" t="s">
        <v>31</v>
      </c>
      <c r="M228" s="280" t="e">
        <f>VLOOKUP(A228,選手名簿!$A$3:$Q$170,13)</f>
        <v>#N/A</v>
      </c>
      <c r="N228" s="335" t="e">
        <f>VLOOKUP(A228,選手名簿!$A$3:$Q$170,14)</f>
        <v>#N/A</v>
      </c>
      <c r="O228" s="335" t="s">
        <v>41</v>
      </c>
      <c r="P228" s="274"/>
      <c r="Q228" s="335" t="e">
        <f>VLOOKUP(A228,選手名簿!$A$3:$Q$170,17)</f>
        <v>#N/A</v>
      </c>
      <c r="R228" s="274"/>
      <c r="S228" s="274">
        <v>1</v>
      </c>
      <c r="T228" s="333">
        <v>19</v>
      </c>
      <c r="U228" s="232"/>
      <c r="V228" s="232" t="str">
        <f t="shared" si="9"/>
        <v/>
      </c>
      <c r="W228" s="232" t="e">
        <f t="shared" si="8"/>
        <v>#VALUE!</v>
      </c>
      <c r="X228" s="234">
        <v>209</v>
      </c>
    </row>
    <row r="229" spans="1:24" s="234" customFormat="1" x14ac:dyDescent="0.2">
      <c r="A229" s="333"/>
      <c r="B229" s="334" t="s">
        <v>4</v>
      </c>
      <c r="C229" s="333">
        <v>6</v>
      </c>
      <c r="D229" s="274" t="s">
        <v>18</v>
      </c>
      <c r="E229" s="274"/>
      <c r="F229" s="274" t="s">
        <v>29</v>
      </c>
      <c r="G229" s="278"/>
      <c r="H229" s="274" t="s">
        <v>31</v>
      </c>
      <c r="I229" s="279"/>
      <c r="J229" s="274" t="s">
        <v>41</v>
      </c>
      <c r="K229" s="274" t="e">
        <f>VLOOKUP(A229,選手名簿!$A$3:$Q$170,11)</f>
        <v>#N/A</v>
      </c>
      <c r="L229" s="280" t="s">
        <v>31</v>
      </c>
      <c r="M229" s="280" t="e">
        <f>VLOOKUP(A229,選手名簿!$A$3:$Q$170,13)</f>
        <v>#N/A</v>
      </c>
      <c r="N229" s="335" t="e">
        <f>VLOOKUP(A229,選手名簿!$A$3:$Q$170,14)</f>
        <v>#N/A</v>
      </c>
      <c r="O229" s="335" t="s">
        <v>41</v>
      </c>
      <c r="P229" s="274"/>
      <c r="Q229" s="335" t="e">
        <f>VLOOKUP(A229,選手名簿!$A$3:$Q$170,17)</f>
        <v>#N/A</v>
      </c>
      <c r="R229" s="274"/>
      <c r="S229" s="274">
        <v>1</v>
      </c>
      <c r="T229" s="333">
        <v>20</v>
      </c>
      <c r="U229" s="232"/>
      <c r="V229" s="232" t="str">
        <f t="shared" si="9"/>
        <v/>
      </c>
      <c r="W229" s="232" t="e">
        <f t="shared" si="8"/>
        <v>#VALUE!</v>
      </c>
      <c r="X229" s="234">
        <v>210</v>
      </c>
    </row>
    <row r="230" spans="1:24" s="234" customFormat="1" x14ac:dyDescent="0.2">
      <c r="A230" s="333"/>
      <c r="B230" s="334" t="s">
        <v>4</v>
      </c>
      <c r="C230" s="333">
        <v>6</v>
      </c>
      <c r="D230" s="274" t="s">
        <v>18</v>
      </c>
      <c r="E230" s="274"/>
      <c r="F230" s="274" t="s">
        <v>29</v>
      </c>
      <c r="G230" s="278"/>
      <c r="H230" s="274" t="s">
        <v>31</v>
      </c>
      <c r="I230" s="279"/>
      <c r="J230" s="274" t="s">
        <v>41</v>
      </c>
      <c r="K230" s="274" t="e">
        <f>VLOOKUP(A230,選手名簿!$A$3:$Q$170,11)</f>
        <v>#N/A</v>
      </c>
      <c r="L230" s="280" t="s">
        <v>31</v>
      </c>
      <c r="M230" s="280" t="e">
        <f>VLOOKUP(A230,選手名簿!$A$3:$Q$170,13)</f>
        <v>#N/A</v>
      </c>
      <c r="N230" s="335" t="e">
        <f>VLOOKUP(A230,選手名簿!$A$3:$Q$170,14)</f>
        <v>#N/A</v>
      </c>
      <c r="O230" s="335" t="s">
        <v>41</v>
      </c>
      <c r="P230" s="274"/>
      <c r="Q230" s="335" t="e">
        <f>VLOOKUP(A230,選手名簿!$A$3:$Q$170,17)</f>
        <v>#N/A</v>
      </c>
      <c r="R230" s="274"/>
      <c r="S230" s="274">
        <v>1</v>
      </c>
      <c r="T230" s="333">
        <v>21</v>
      </c>
      <c r="U230" s="232"/>
      <c r="V230" s="232" t="str">
        <f t="shared" si="9"/>
        <v/>
      </c>
      <c r="W230" s="232" t="e">
        <f t="shared" si="8"/>
        <v>#VALUE!</v>
      </c>
      <c r="X230" s="234">
        <v>211</v>
      </c>
    </row>
    <row r="231" spans="1:24" s="234" customFormat="1" x14ac:dyDescent="0.2">
      <c r="A231" s="333"/>
      <c r="B231" s="334" t="s">
        <v>4</v>
      </c>
      <c r="C231" s="333">
        <v>6</v>
      </c>
      <c r="D231" s="274" t="s">
        <v>18</v>
      </c>
      <c r="E231" s="274"/>
      <c r="F231" s="274" t="s">
        <v>29</v>
      </c>
      <c r="G231" s="278"/>
      <c r="H231" s="274" t="s">
        <v>31</v>
      </c>
      <c r="I231" s="279"/>
      <c r="J231" s="274" t="s">
        <v>41</v>
      </c>
      <c r="K231" s="274" t="e">
        <f>VLOOKUP(A231,選手名簿!$A$3:$Q$170,11)</f>
        <v>#N/A</v>
      </c>
      <c r="L231" s="280" t="s">
        <v>31</v>
      </c>
      <c r="M231" s="280" t="e">
        <f>VLOOKUP(A231,選手名簿!$A$3:$Q$170,13)</f>
        <v>#N/A</v>
      </c>
      <c r="N231" s="335" t="e">
        <f>VLOOKUP(A231,選手名簿!$A$3:$Q$170,14)</f>
        <v>#N/A</v>
      </c>
      <c r="O231" s="335" t="s">
        <v>41</v>
      </c>
      <c r="P231" s="274"/>
      <c r="Q231" s="335" t="e">
        <f>VLOOKUP(A231,選手名簿!$A$3:$Q$170,17)</f>
        <v>#N/A</v>
      </c>
      <c r="R231" s="274"/>
      <c r="S231" s="274">
        <v>1</v>
      </c>
      <c r="T231" s="333">
        <v>22</v>
      </c>
      <c r="U231" s="232"/>
      <c r="V231" s="232" t="str">
        <f t="shared" si="9"/>
        <v/>
      </c>
      <c r="W231" s="232" t="e">
        <f t="shared" si="8"/>
        <v>#VALUE!</v>
      </c>
      <c r="X231" s="234">
        <v>212</v>
      </c>
    </row>
    <row r="232" spans="1:24" s="234" customFormat="1" x14ac:dyDescent="0.2">
      <c r="A232" s="333"/>
      <c r="B232" s="334" t="s">
        <v>4</v>
      </c>
      <c r="C232" s="333">
        <v>6</v>
      </c>
      <c r="D232" s="274" t="s">
        <v>18</v>
      </c>
      <c r="E232" s="274"/>
      <c r="F232" s="274" t="s">
        <v>29</v>
      </c>
      <c r="G232" s="278"/>
      <c r="H232" s="274" t="s">
        <v>31</v>
      </c>
      <c r="I232" s="279"/>
      <c r="J232" s="274" t="s">
        <v>41</v>
      </c>
      <c r="K232" s="274" t="e">
        <f>VLOOKUP(A232,選手名簿!$A$3:$Q$170,11)</f>
        <v>#N/A</v>
      </c>
      <c r="L232" s="280" t="s">
        <v>31</v>
      </c>
      <c r="M232" s="280" t="e">
        <f>VLOOKUP(A232,選手名簿!$A$3:$Q$170,13)</f>
        <v>#N/A</v>
      </c>
      <c r="N232" s="335" t="e">
        <f>VLOOKUP(A232,選手名簿!$A$3:$Q$170,14)</f>
        <v>#N/A</v>
      </c>
      <c r="O232" s="335" t="s">
        <v>41</v>
      </c>
      <c r="P232" s="274"/>
      <c r="Q232" s="335" t="e">
        <f>VLOOKUP(A232,選手名簿!$A$3:$Q$170,17)</f>
        <v>#N/A</v>
      </c>
      <c r="R232" s="274"/>
      <c r="S232" s="274">
        <v>1</v>
      </c>
      <c r="T232" s="333">
        <v>23</v>
      </c>
      <c r="U232" s="232"/>
      <c r="V232" s="232" t="str">
        <f t="shared" si="9"/>
        <v/>
      </c>
      <c r="W232" s="232" t="e">
        <f t="shared" si="8"/>
        <v>#VALUE!</v>
      </c>
      <c r="X232" s="234">
        <v>213</v>
      </c>
    </row>
    <row r="233" spans="1:24" s="234" customFormat="1" x14ac:dyDescent="0.2">
      <c r="A233" s="333"/>
      <c r="B233" s="334" t="s">
        <v>4</v>
      </c>
      <c r="C233" s="333">
        <v>6</v>
      </c>
      <c r="D233" s="274" t="s">
        <v>18</v>
      </c>
      <c r="E233" s="274"/>
      <c r="F233" s="274" t="s">
        <v>29</v>
      </c>
      <c r="G233" s="278"/>
      <c r="H233" s="274" t="s">
        <v>31</v>
      </c>
      <c r="I233" s="279"/>
      <c r="J233" s="274" t="s">
        <v>41</v>
      </c>
      <c r="K233" s="274" t="e">
        <f>VLOOKUP(A233,選手名簿!$A$3:$Q$170,11)</f>
        <v>#N/A</v>
      </c>
      <c r="L233" s="280" t="s">
        <v>31</v>
      </c>
      <c r="M233" s="280" t="e">
        <f>VLOOKUP(A233,選手名簿!$A$3:$Q$170,13)</f>
        <v>#N/A</v>
      </c>
      <c r="N233" s="335" t="e">
        <f>VLOOKUP(A233,選手名簿!$A$3:$Q$170,14)</f>
        <v>#N/A</v>
      </c>
      <c r="O233" s="335" t="s">
        <v>41</v>
      </c>
      <c r="P233" s="274"/>
      <c r="Q233" s="335" t="e">
        <f>VLOOKUP(A233,選手名簿!$A$3:$Q$170,17)</f>
        <v>#N/A</v>
      </c>
      <c r="R233" s="274"/>
      <c r="S233" s="274">
        <v>1</v>
      </c>
      <c r="T233" s="333">
        <v>24</v>
      </c>
      <c r="U233" s="232"/>
      <c r="V233" s="232" t="str">
        <f t="shared" si="9"/>
        <v/>
      </c>
      <c r="W233" s="232" t="e">
        <f t="shared" si="8"/>
        <v>#VALUE!</v>
      </c>
      <c r="X233" s="234">
        <v>214</v>
      </c>
    </row>
    <row r="234" spans="1:24" s="234" customFormat="1" x14ac:dyDescent="0.2">
      <c r="A234" s="333"/>
      <c r="B234" s="334" t="s">
        <v>4</v>
      </c>
      <c r="C234" s="333">
        <v>6</v>
      </c>
      <c r="D234" s="274" t="s">
        <v>18</v>
      </c>
      <c r="E234" s="274"/>
      <c r="F234" s="274" t="s">
        <v>29</v>
      </c>
      <c r="G234" s="278"/>
      <c r="H234" s="274" t="s">
        <v>31</v>
      </c>
      <c r="I234" s="279"/>
      <c r="J234" s="274" t="s">
        <v>41</v>
      </c>
      <c r="K234" s="274" t="e">
        <f>VLOOKUP(A234,選手名簿!$A$3:$Q$170,11)</f>
        <v>#N/A</v>
      </c>
      <c r="L234" s="280" t="s">
        <v>31</v>
      </c>
      <c r="M234" s="280" t="e">
        <f>VLOOKUP(A234,選手名簿!$A$3:$Q$170,13)</f>
        <v>#N/A</v>
      </c>
      <c r="N234" s="335" t="e">
        <f>VLOOKUP(A234,選手名簿!$A$3:$Q$170,14)</f>
        <v>#N/A</v>
      </c>
      <c r="O234" s="335" t="s">
        <v>41</v>
      </c>
      <c r="P234" s="274"/>
      <c r="Q234" s="335" t="e">
        <f>VLOOKUP(A234,選手名簿!$A$3:$Q$170,17)</f>
        <v>#N/A</v>
      </c>
      <c r="R234" s="274"/>
      <c r="S234" s="274">
        <v>1</v>
      </c>
      <c r="T234" s="333">
        <v>25</v>
      </c>
      <c r="U234" s="232"/>
      <c r="V234" s="232" t="str">
        <f t="shared" si="9"/>
        <v/>
      </c>
      <c r="W234" s="232" t="e">
        <f t="shared" si="8"/>
        <v>#VALUE!</v>
      </c>
      <c r="X234" s="234">
        <v>215</v>
      </c>
    </row>
    <row r="235" spans="1:24" s="234" customFormat="1" x14ac:dyDescent="0.2">
      <c r="A235" s="333"/>
      <c r="B235" s="334" t="s">
        <v>4</v>
      </c>
      <c r="C235" s="333">
        <v>6</v>
      </c>
      <c r="D235" s="274" t="s">
        <v>18</v>
      </c>
      <c r="E235" s="274"/>
      <c r="F235" s="274" t="s">
        <v>29</v>
      </c>
      <c r="G235" s="278"/>
      <c r="H235" s="274" t="s">
        <v>31</v>
      </c>
      <c r="I235" s="279"/>
      <c r="J235" s="274" t="s">
        <v>41</v>
      </c>
      <c r="K235" s="274" t="e">
        <f>VLOOKUP(A235,選手名簿!$A$3:$Q$170,11)</f>
        <v>#N/A</v>
      </c>
      <c r="L235" s="280" t="s">
        <v>31</v>
      </c>
      <c r="M235" s="280" t="e">
        <f>VLOOKUP(A235,選手名簿!$A$3:$Q$170,13)</f>
        <v>#N/A</v>
      </c>
      <c r="N235" s="335" t="e">
        <f>VLOOKUP(A235,選手名簿!$A$3:$Q$170,14)</f>
        <v>#N/A</v>
      </c>
      <c r="O235" s="335" t="s">
        <v>41</v>
      </c>
      <c r="P235" s="274"/>
      <c r="Q235" s="335" t="e">
        <f>VLOOKUP(A235,選手名簿!$A$3:$Q$170,17)</f>
        <v>#N/A</v>
      </c>
      <c r="R235" s="274"/>
      <c r="S235" s="274">
        <v>1</v>
      </c>
      <c r="T235" s="333">
        <v>26</v>
      </c>
      <c r="U235" s="232"/>
      <c r="V235" s="232" t="str">
        <f t="shared" si="9"/>
        <v/>
      </c>
      <c r="W235" s="232" t="e">
        <f t="shared" si="8"/>
        <v>#VALUE!</v>
      </c>
      <c r="X235" s="234">
        <v>216</v>
      </c>
    </row>
    <row r="236" spans="1:24" s="234" customFormat="1" x14ac:dyDescent="0.2">
      <c r="A236" s="333"/>
      <c r="B236" s="334" t="s">
        <v>4</v>
      </c>
      <c r="C236" s="333">
        <v>6</v>
      </c>
      <c r="D236" s="274" t="s">
        <v>18</v>
      </c>
      <c r="E236" s="274"/>
      <c r="F236" s="274" t="s">
        <v>29</v>
      </c>
      <c r="G236" s="278"/>
      <c r="H236" s="274" t="s">
        <v>31</v>
      </c>
      <c r="I236" s="279"/>
      <c r="J236" s="274" t="s">
        <v>41</v>
      </c>
      <c r="K236" s="274" t="e">
        <f>VLOOKUP(A236,選手名簿!$A$3:$Q$170,11)</f>
        <v>#N/A</v>
      </c>
      <c r="L236" s="280" t="s">
        <v>31</v>
      </c>
      <c r="M236" s="280" t="e">
        <f>VLOOKUP(A236,選手名簿!$A$3:$Q$170,13)</f>
        <v>#N/A</v>
      </c>
      <c r="N236" s="335" t="e">
        <f>VLOOKUP(A236,選手名簿!$A$3:$Q$170,14)</f>
        <v>#N/A</v>
      </c>
      <c r="O236" s="335" t="s">
        <v>41</v>
      </c>
      <c r="P236" s="274"/>
      <c r="Q236" s="335" t="e">
        <f>VLOOKUP(A236,選手名簿!$A$3:$Q$170,17)</f>
        <v>#N/A</v>
      </c>
      <c r="R236" s="274"/>
      <c r="S236" s="274">
        <v>1</v>
      </c>
      <c r="T236" s="333">
        <v>27</v>
      </c>
      <c r="U236" s="232"/>
      <c r="V236" s="232" t="str">
        <f t="shared" si="9"/>
        <v/>
      </c>
      <c r="W236" s="232" t="e">
        <f t="shared" si="8"/>
        <v>#VALUE!</v>
      </c>
      <c r="X236" s="234">
        <v>217</v>
      </c>
    </row>
    <row r="237" spans="1:24" s="234" customFormat="1" x14ac:dyDescent="0.2">
      <c r="A237" s="333"/>
      <c r="B237" s="334" t="s">
        <v>4</v>
      </c>
      <c r="C237" s="333">
        <v>6</v>
      </c>
      <c r="D237" s="274" t="s">
        <v>18</v>
      </c>
      <c r="E237" s="274"/>
      <c r="F237" s="274" t="s">
        <v>29</v>
      </c>
      <c r="G237" s="278"/>
      <c r="H237" s="274" t="s">
        <v>31</v>
      </c>
      <c r="I237" s="279"/>
      <c r="J237" s="274" t="s">
        <v>41</v>
      </c>
      <c r="K237" s="274" t="e">
        <f>VLOOKUP(A237,選手名簿!$A$3:$Q$170,11)</f>
        <v>#N/A</v>
      </c>
      <c r="L237" s="280" t="s">
        <v>31</v>
      </c>
      <c r="M237" s="280" t="e">
        <f>VLOOKUP(A237,選手名簿!$A$3:$Q$170,13)</f>
        <v>#N/A</v>
      </c>
      <c r="N237" s="335" t="e">
        <f>VLOOKUP(A237,選手名簿!$A$3:$Q$170,14)</f>
        <v>#N/A</v>
      </c>
      <c r="O237" s="335" t="s">
        <v>41</v>
      </c>
      <c r="P237" s="274"/>
      <c r="Q237" s="335" t="e">
        <f>VLOOKUP(A237,選手名簿!$A$3:$Q$170,17)</f>
        <v>#N/A</v>
      </c>
      <c r="R237" s="274"/>
      <c r="S237" s="274">
        <v>1</v>
      </c>
      <c r="T237" s="333">
        <v>28</v>
      </c>
      <c r="U237" s="232"/>
      <c r="V237" s="232" t="str">
        <f t="shared" si="9"/>
        <v/>
      </c>
      <c r="W237" s="232" t="e">
        <f t="shared" si="8"/>
        <v>#VALUE!</v>
      </c>
      <c r="X237" s="234">
        <v>218</v>
      </c>
    </row>
    <row r="238" spans="1:24" s="234" customFormat="1" x14ac:dyDescent="0.2">
      <c r="A238" s="333"/>
      <c r="B238" s="334" t="s">
        <v>4</v>
      </c>
      <c r="C238" s="333">
        <v>6</v>
      </c>
      <c r="D238" s="274" t="s">
        <v>18</v>
      </c>
      <c r="E238" s="274"/>
      <c r="F238" s="274" t="s">
        <v>29</v>
      </c>
      <c r="G238" s="278"/>
      <c r="H238" s="274" t="s">
        <v>31</v>
      </c>
      <c r="I238" s="279"/>
      <c r="J238" s="274" t="s">
        <v>41</v>
      </c>
      <c r="K238" s="274" t="e">
        <f>VLOOKUP(A238,選手名簿!$A$3:$Q$170,11)</f>
        <v>#N/A</v>
      </c>
      <c r="L238" s="280" t="s">
        <v>31</v>
      </c>
      <c r="M238" s="280" t="e">
        <f>VLOOKUP(A238,選手名簿!$A$3:$Q$170,13)</f>
        <v>#N/A</v>
      </c>
      <c r="N238" s="335" t="e">
        <f>VLOOKUP(A238,選手名簿!$A$3:$Q$170,14)</f>
        <v>#N/A</v>
      </c>
      <c r="O238" s="335" t="s">
        <v>41</v>
      </c>
      <c r="P238" s="274"/>
      <c r="Q238" s="335" t="e">
        <f>VLOOKUP(A238,選手名簿!$A$3:$Q$170,17)</f>
        <v>#N/A</v>
      </c>
      <c r="R238" s="274"/>
      <c r="S238" s="274">
        <v>1</v>
      </c>
      <c r="T238" s="333">
        <v>29</v>
      </c>
      <c r="U238" s="232"/>
      <c r="V238" s="232" t="str">
        <f t="shared" si="9"/>
        <v/>
      </c>
      <c r="W238" s="232" t="e">
        <f t="shared" si="8"/>
        <v>#VALUE!</v>
      </c>
      <c r="X238" s="234">
        <v>219</v>
      </c>
    </row>
    <row r="239" spans="1:24" s="234" customFormat="1" ht="14.5" thickBot="1" x14ac:dyDescent="0.25">
      <c r="A239" s="336"/>
      <c r="B239" s="337" t="s">
        <v>4</v>
      </c>
      <c r="C239" s="336">
        <v>6</v>
      </c>
      <c r="D239" s="295" t="s">
        <v>18</v>
      </c>
      <c r="E239" s="295"/>
      <c r="F239" s="295" t="s">
        <v>29</v>
      </c>
      <c r="G239" s="338"/>
      <c r="H239" s="295" t="s">
        <v>31</v>
      </c>
      <c r="I239" s="339"/>
      <c r="J239" s="295" t="s">
        <v>41</v>
      </c>
      <c r="K239" s="295" t="e">
        <f>VLOOKUP(A239,選手名簿!$A$3:$Q$170,11)</f>
        <v>#N/A</v>
      </c>
      <c r="L239" s="340" t="s">
        <v>31</v>
      </c>
      <c r="M239" s="340" t="e">
        <f>VLOOKUP(A239,選手名簿!$A$3:$Q$170,13)</f>
        <v>#N/A</v>
      </c>
      <c r="N239" s="341" t="e">
        <f>VLOOKUP(A239,選手名簿!$A$3:$Q$170,14)</f>
        <v>#N/A</v>
      </c>
      <c r="O239" s="341" t="s">
        <v>41</v>
      </c>
      <c r="P239" s="295"/>
      <c r="Q239" s="341" t="e">
        <f>VLOOKUP(A239,選手名簿!$A$3:$Q$170,17)</f>
        <v>#N/A</v>
      </c>
      <c r="R239" s="295"/>
      <c r="S239" s="295">
        <v>1</v>
      </c>
      <c r="T239" s="336">
        <v>30</v>
      </c>
      <c r="U239" s="232"/>
      <c r="V239" s="232" t="str">
        <f t="shared" si="9"/>
        <v/>
      </c>
      <c r="W239" s="232" t="e">
        <f t="shared" si="8"/>
        <v>#VALUE!</v>
      </c>
      <c r="X239" s="234">
        <v>220</v>
      </c>
    </row>
    <row r="240" spans="1:24" s="234" customFormat="1" x14ac:dyDescent="0.2">
      <c r="A240" s="326"/>
      <c r="B240" s="327" t="s">
        <v>4</v>
      </c>
      <c r="C240" s="328">
        <v>30</v>
      </c>
      <c r="D240" s="294" t="s">
        <v>19</v>
      </c>
      <c r="E240" s="294"/>
      <c r="F240" s="294" t="s">
        <v>29</v>
      </c>
      <c r="G240" s="329"/>
      <c r="H240" s="294" t="s">
        <v>31</v>
      </c>
      <c r="I240" s="330"/>
      <c r="J240" s="294" t="s">
        <v>41</v>
      </c>
      <c r="K240" s="294" t="e">
        <f>VLOOKUP(A240,選手名簿!$A$3:$Q$170,11)</f>
        <v>#N/A</v>
      </c>
      <c r="L240" s="331" t="s">
        <v>31</v>
      </c>
      <c r="M240" s="331" t="e">
        <f>VLOOKUP(A240,選手名簿!$A$3:$Q$170,13)</f>
        <v>#N/A</v>
      </c>
      <c r="N240" s="332" t="e">
        <f>VLOOKUP(A240,選手名簿!$A$3:$Q$170,14)</f>
        <v>#N/A</v>
      </c>
      <c r="O240" s="332" t="s">
        <v>41</v>
      </c>
      <c r="P240" s="294"/>
      <c r="Q240" s="332" t="e">
        <f>VLOOKUP(A240,選手名簿!$A$3:$Q$170,17)</f>
        <v>#N/A</v>
      </c>
      <c r="R240" s="294"/>
      <c r="S240" s="294">
        <v>1</v>
      </c>
      <c r="T240" s="328">
        <v>1</v>
      </c>
      <c r="U240" s="232"/>
      <c r="V240" s="232" t="str">
        <f t="shared" si="9"/>
        <v/>
      </c>
      <c r="W240" s="232" t="e">
        <f>RANK(V240,$V$240:$V$271,1)</f>
        <v>#VALUE!</v>
      </c>
      <c r="X240" s="234">
        <v>221</v>
      </c>
    </row>
    <row r="241" spans="1:24" s="234" customFormat="1" x14ac:dyDescent="0.2">
      <c r="A241" s="333">
        <v>141</v>
      </c>
      <c r="B241" s="334" t="s">
        <v>4</v>
      </c>
      <c r="C241" s="333">
        <v>30</v>
      </c>
      <c r="D241" s="274" t="s">
        <v>19</v>
      </c>
      <c r="E241" s="274"/>
      <c r="F241" s="274" t="s">
        <v>29</v>
      </c>
      <c r="G241" s="278"/>
      <c r="H241" s="274" t="s">
        <v>31</v>
      </c>
      <c r="I241" s="279"/>
      <c r="J241" s="274" t="s">
        <v>41</v>
      </c>
      <c r="K241" s="274" t="str">
        <f>VLOOKUP(A241,選手名簿!$A$3:$Q$170,11)</f>
        <v>大家　清空</v>
      </c>
      <c r="L241" s="280" t="s">
        <v>31</v>
      </c>
      <c r="M241" s="280" t="str">
        <f>VLOOKUP(A241,選手名簿!$A$3:$Q$170,13)</f>
        <v>芦　城</v>
      </c>
      <c r="N241" s="335">
        <f>VLOOKUP(A241,選手名簿!$A$3:$Q$170,14)</f>
        <v>2</v>
      </c>
      <c r="O241" s="335" t="s">
        <v>41</v>
      </c>
      <c r="P241" s="274"/>
      <c r="Q241" s="335" t="str">
        <f>VLOOKUP(A241,選手名簿!$A$3:$Q$170,17)</f>
        <v>ダイカ　セラ</v>
      </c>
      <c r="R241" s="274"/>
      <c r="S241" s="274">
        <v>1</v>
      </c>
      <c r="T241" s="333">
        <v>2</v>
      </c>
      <c r="U241" s="232"/>
      <c r="V241" s="232" t="str">
        <f t="shared" si="9"/>
        <v/>
      </c>
      <c r="W241" s="232" t="e">
        <f t="shared" ref="W241:W271" si="10">RANK(V241,$V$240:$V$271,1)</f>
        <v>#VALUE!</v>
      </c>
      <c r="X241" s="234">
        <v>222</v>
      </c>
    </row>
    <row r="242" spans="1:24" s="234" customFormat="1" x14ac:dyDescent="0.2">
      <c r="A242" s="333">
        <v>88</v>
      </c>
      <c r="B242" s="334" t="s">
        <v>4</v>
      </c>
      <c r="C242" s="333">
        <v>30</v>
      </c>
      <c r="D242" s="274" t="s">
        <v>19</v>
      </c>
      <c r="E242" s="274"/>
      <c r="F242" s="274" t="s">
        <v>29</v>
      </c>
      <c r="G242" s="278"/>
      <c r="H242" s="274" t="s">
        <v>31</v>
      </c>
      <c r="I242" s="279"/>
      <c r="J242" s="274" t="s">
        <v>41</v>
      </c>
      <c r="K242" s="274" t="str">
        <f>VLOOKUP(A242,選手名簿!$A$3:$Q$170,11)</f>
        <v>曽田　大翔</v>
      </c>
      <c r="L242" s="280" t="s">
        <v>31</v>
      </c>
      <c r="M242" s="280" t="str">
        <f>VLOOKUP(A242,選手名簿!$A$3:$Q$170,13)</f>
        <v>板　津</v>
      </c>
      <c r="N242" s="335">
        <f>VLOOKUP(A242,選手名簿!$A$3:$Q$170,14)</f>
        <v>2</v>
      </c>
      <c r="O242" s="335" t="s">
        <v>41</v>
      </c>
      <c r="P242" s="274"/>
      <c r="Q242" s="335" t="str">
        <f>VLOOKUP(A242,選手名簿!$A$3:$Q$170,17)</f>
        <v>ソダ　ヒロト</v>
      </c>
      <c r="R242" s="274"/>
      <c r="S242" s="274">
        <v>1</v>
      </c>
      <c r="T242" s="333">
        <v>3</v>
      </c>
      <c r="U242" s="232"/>
      <c r="V242" s="232" t="str">
        <f t="shared" si="9"/>
        <v/>
      </c>
      <c r="W242" s="232" t="e">
        <f t="shared" si="10"/>
        <v>#VALUE!</v>
      </c>
      <c r="X242" s="234">
        <v>223</v>
      </c>
    </row>
    <row r="243" spans="1:24" s="234" customFormat="1" x14ac:dyDescent="0.2">
      <c r="A243" s="333">
        <v>518</v>
      </c>
      <c r="B243" s="334" t="s">
        <v>4</v>
      </c>
      <c r="C243" s="333">
        <v>30</v>
      </c>
      <c r="D243" s="274" t="s">
        <v>19</v>
      </c>
      <c r="E243" s="274"/>
      <c r="F243" s="274" t="s">
        <v>29</v>
      </c>
      <c r="G243" s="278"/>
      <c r="H243" s="274" t="s">
        <v>31</v>
      </c>
      <c r="I243" s="279"/>
      <c r="J243" s="274" t="s">
        <v>41</v>
      </c>
      <c r="K243" s="274" t="str">
        <f>VLOOKUP(A243,選手名簿!$A$3:$Q$170,11)</f>
        <v>南川　泰志</v>
      </c>
      <c r="L243" s="280" t="s">
        <v>31</v>
      </c>
      <c r="M243" s="280" t="str">
        <f>VLOOKUP(A243,選手名簿!$A$3:$Q$170,13)</f>
        <v>南　部</v>
      </c>
      <c r="N243" s="335">
        <f>VLOOKUP(A243,選手名簿!$A$3:$Q$170,14)</f>
        <v>3</v>
      </c>
      <c r="O243" s="335" t="s">
        <v>41</v>
      </c>
      <c r="P243" s="274"/>
      <c r="Q243" s="335" t="str">
        <f>VLOOKUP(A243,選手名簿!$A$3:$Q$170,17)</f>
        <v>ミナミカワ　タイシ</v>
      </c>
      <c r="R243" s="274"/>
      <c r="S243" s="274">
        <v>1</v>
      </c>
      <c r="T243" s="333">
        <v>4</v>
      </c>
      <c r="U243" s="232"/>
      <c r="V243" s="232" t="str">
        <f t="shared" si="9"/>
        <v/>
      </c>
      <c r="W243" s="232" t="e">
        <f t="shared" si="10"/>
        <v>#VALUE!</v>
      </c>
      <c r="X243" s="234">
        <v>224</v>
      </c>
    </row>
    <row r="244" spans="1:24" s="234" customFormat="1" x14ac:dyDescent="0.2">
      <c r="A244" s="274">
        <v>334</v>
      </c>
      <c r="B244" s="334" t="s">
        <v>4</v>
      </c>
      <c r="C244" s="333">
        <v>30</v>
      </c>
      <c r="D244" s="274" t="s">
        <v>19</v>
      </c>
      <c r="E244" s="274"/>
      <c r="F244" s="274" t="s">
        <v>29</v>
      </c>
      <c r="G244" s="278"/>
      <c r="H244" s="274" t="s">
        <v>31</v>
      </c>
      <c r="I244" s="279"/>
      <c r="J244" s="274" t="s">
        <v>41</v>
      </c>
      <c r="K244" s="274" t="str">
        <f>VLOOKUP(A244,選手名簿!$A$3:$Q$170,11)</f>
        <v>谷本　啓鷹</v>
      </c>
      <c r="L244" s="280" t="s">
        <v>31</v>
      </c>
      <c r="M244" s="280" t="str">
        <f>VLOOKUP(A244,選手名簿!$A$3:$Q$170,13)</f>
        <v>松　陽</v>
      </c>
      <c r="N244" s="335">
        <f>VLOOKUP(A244,選手名簿!$A$3:$Q$170,14)</f>
        <v>2</v>
      </c>
      <c r="O244" s="335" t="s">
        <v>41</v>
      </c>
      <c r="P244" s="274"/>
      <c r="Q244" s="335" t="str">
        <f>VLOOKUP(A244,選手名簿!$A$3:$Q$170,17)</f>
        <v>タニモト　ヒロタカ</v>
      </c>
      <c r="R244" s="274"/>
      <c r="S244" s="274">
        <v>1</v>
      </c>
      <c r="T244" s="274">
        <v>5</v>
      </c>
      <c r="U244" s="232"/>
      <c r="V244" s="232" t="str">
        <f t="shared" si="9"/>
        <v/>
      </c>
      <c r="W244" s="232" t="e">
        <f t="shared" si="10"/>
        <v>#VALUE!</v>
      </c>
      <c r="X244" s="234">
        <v>225</v>
      </c>
    </row>
    <row r="245" spans="1:24" s="234" customFormat="1" x14ac:dyDescent="0.2">
      <c r="A245" s="333">
        <v>523</v>
      </c>
      <c r="B245" s="334" t="s">
        <v>4</v>
      </c>
      <c r="C245" s="333">
        <v>30</v>
      </c>
      <c r="D245" s="274" t="s">
        <v>19</v>
      </c>
      <c r="E245" s="274"/>
      <c r="F245" s="274" t="s">
        <v>29</v>
      </c>
      <c r="G245" s="278"/>
      <c r="H245" s="274" t="s">
        <v>31</v>
      </c>
      <c r="I245" s="279"/>
      <c r="J245" s="274" t="s">
        <v>41</v>
      </c>
      <c r="K245" s="274" t="str">
        <f>VLOOKUP(A245,選手名簿!$A$3:$Q$170,11)</f>
        <v>岩尾　悠希</v>
      </c>
      <c r="L245" s="280" t="s">
        <v>31</v>
      </c>
      <c r="M245" s="280" t="str">
        <f>VLOOKUP(A245,選手名簿!$A$3:$Q$170,13)</f>
        <v>南　部</v>
      </c>
      <c r="N245" s="335">
        <f>VLOOKUP(A245,選手名簿!$A$3:$Q$170,14)</f>
        <v>2</v>
      </c>
      <c r="O245" s="335" t="s">
        <v>41</v>
      </c>
      <c r="P245" s="274"/>
      <c r="Q245" s="335" t="str">
        <f>VLOOKUP(A245,選手名簿!$A$3:$Q$170,17)</f>
        <v>イワオ　ユウキ</v>
      </c>
      <c r="R245" s="274"/>
      <c r="S245" s="274">
        <v>1</v>
      </c>
      <c r="T245" s="333">
        <v>6</v>
      </c>
      <c r="U245" s="232"/>
      <c r="V245" s="232" t="str">
        <f t="shared" si="9"/>
        <v/>
      </c>
      <c r="W245" s="232" t="e">
        <f t="shared" si="10"/>
        <v>#VALUE!</v>
      </c>
      <c r="X245" s="234">
        <v>226</v>
      </c>
    </row>
    <row r="246" spans="1:24" s="234" customFormat="1" x14ac:dyDescent="0.2">
      <c r="A246" s="333"/>
      <c r="B246" s="334" t="s">
        <v>4</v>
      </c>
      <c r="C246" s="333">
        <v>30</v>
      </c>
      <c r="D246" s="274" t="s">
        <v>19</v>
      </c>
      <c r="E246" s="274"/>
      <c r="F246" s="274" t="s">
        <v>29</v>
      </c>
      <c r="G246" s="278"/>
      <c r="H246" s="274" t="s">
        <v>31</v>
      </c>
      <c r="I246" s="279"/>
      <c r="J246" s="274" t="s">
        <v>41</v>
      </c>
      <c r="K246" s="274" t="e">
        <f>VLOOKUP(A246,選手名簿!$A$3:$Q$170,11)</f>
        <v>#N/A</v>
      </c>
      <c r="L246" s="280" t="s">
        <v>31</v>
      </c>
      <c r="M246" s="280" t="e">
        <f>VLOOKUP(A246,選手名簿!$A$3:$Q$170,13)</f>
        <v>#N/A</v>
      </c>
      <c r="N246" s="335" t="e">
        <f>VLOOKUP(A246,選手名簿!$A$3:$Q$170,14)</f>
        <v>#N/A</v>
      </c>
      <c r="O246" s="335" t="s">
        <v>41</v>
      </c>
      <c r="P246" s="274"/>
      <c r="Q246" s="335" t="e">
        <f>VLOOKUP(A246,選手名簿!$A$3:$Q$170,17)</f>
        <v>#N/A</v>
      </c>
      <c r="R246" s="274"/>
      <c r="S246" s="274">
        <v>1</v>
      </c>
      <c r="T246" s="333">
        <v>7</v>
      </c>
      <c r="U246" s="232"/>
      <c r="V246" s="232" t="str">
        <f t="shared" si="9"/>
        <v/>
      </c>
      <c r="W246" s="232" t="e">
        <f t="shared" si="10"/>
        <v>#VALUE!</v>
      </c>
      <c r="X246" s="234">
        <v>227</v>
      </c>
    </row>
    <row r="247" spans="1:24" s="234" customFormat="1" ht="14.5" thickBot="1" x14ac:dyDescent="0.25">
      <c r="A247" s="336"/>
      <c r="B247" s="337" t="s">
        <v>4</v>
      </c>
      <c r="C247" s="336">
        <v>30</v>
      </c>
      <c r="D247" s="295" t="s">
        <v>19</v>
      </c>
      <c r="E247" s="295"/>
      <c r="F247" s="295" t="s">
        <v>29</v>
      </c>
      <c r="G247" s="338"/>
      <c r="H247" s="295" t="s">
        <v>31</v>
      </c>
      <c r="I247" s="339"/>
      <c r="J247" s="295" t="s">
        <v>41</v>
      </c>
      <c r="K247" s="295" t="e">
        <f>VLOOKUP(A247,選手名簿!$A$3:$Q$170,11)</f>
        <v>#N/A</v>
      </c>
      <c r="L247" s="340" t="s">
        <v>31</v>
      </c>
      <c r="M247" s="340" t="e">
        <f>VLOOKUP(A247,選手名簿!$A$3:$Q$170,13)</f>
        <v>#N/A</v>
      </c>
      <c r="N247" s="341" t="e">
        <f>VLOOKUP(A247,選手名簿!$A$3:$Q$170,14)</f>
        <v>#N/A</v>
      </c>
      <c r="O247" s="341" t="s">
        <v>41</v>
      </c>
      <c r="P247" s="295"/>
      <c r="Q247" s="341" t="e">
        <f>VLOOKUP(A247,選手名簿!$A$3:$Q$170,17)</f>
        <v>#N/A</v>
      </c>
      <c r="R247" s="295"/>
      <c r="S247" s="295">
        <v>1</v>
      </c>
      <c r="T247" s="336">
        <v>8</v>
      </c>
      <c r="U247" s="232"/>
      <c r="V247" s="232" t="str">
        <f t="shared" si="9"/>
        <v/>
      </c>
      <c r="W247" s="232" t="e">
        <f t="shared" si="10"/>
        <v>#VALUE!</v>
      </c>
      <c r="X247" s="234">
        <v>228</v>
      </c>
    </row>
    <row r="248" spans="1:24" s="234" customFormat="1" x14ac:dyDescent="0.2">
      <c r="A248" s="328"/>
      <c r="B248" s="327" t="s">
        <v>4</v>
      </c>
      <c r="C248" s="328">
        <v>30</v>
      </c>
      <c r="D248" s="294" t="s">
        <v>19</v>
      </c>
      <c r="E248" s="294"/>
      <c r="F248" s="294" t="s">
        <v>29</v>
      </c>
      <c r="G248" s="329"/>
      <c r="H248" s="294" t="s">
        <v>31</v>
      </c>
      <c r="I248" s="330"/>
      <c r="J248" s="294" t="s">
        <v>41</v>
      </c>
      <c r="K248" s="294" t="e">
        <f>VLOOKUP(A248,選手名簿!$A$3:$Q$170,11)</f>
        <v>#N/A</v>
      </c>
      <c r="L248" s="331" t="s">
        <v>31</v>
      </c>
      <c r="M248" s="331" t="e">
        <f>VLOOKUP(A248,選手名簿!$A$3:$Q$170,13)</f>
        <v>#N/A</v>
      </c>
      <c r="N248" s="332" t="e">
        <f>VLOOKUP(A248,選手名簿!$A$3:$Q$170,14)</f>
        <v>#N/A</v>
      </c>
      <c r="O248" s="332" t="s">
        <v>41</v>
      </c>
      <c r="P248" s="294"/>
      <c r="Q248" s="332" t="e">
        <f>VLOOKUP(A248,選手名簿!$A$3:$Q$170,17)</f>
        <v>#N/A</v>
      </c>
      <c r="R248" s="294"/>
      <c r="S248" s="294">
        <v>2</v>
      </c>
      <c r="T248" s="328">
        <v>1</v>
      </c>
      <c r="U248" s="232"/>
      <c r="V248" s="232" t="str">
        <f t="shared" si="9"/>
        <v/>
      </c>
      <c r="W248" s="232" t="e">
        <f t="shared" si="10"/>
        <v>#VALUE!</v>
      </c>
      <c r="X248" s="234">
        <v>229</v>
      </c>
    </row>
    <row r="249" spans="1:24" s="234" customFormat="1" x14ac:dyDescent="0.2">
      <c r="A249" s="333">
        <v>530</v>
      </c>
      <c r="B249" s="334" t="s">
        <v>4</v>
      </c>
      <c r="C249" s="333">
        <v>30</v>
      </c>
      <c r="D249" s="274" t="s">
        <v>19</v>
      </c>
      <c r="E249" s="274"/>
      <c r="F249" s="274" t="s">
        <v>29</v>
      </c>
      <c r="G249" s="278"/>
      <c r="H249" s="274" t="s">
        <v>31</v>
      </c>
      <c r="I249" s="279"/>
      <c r="J249" s="274" t="s">
        <v>41</v>
      </c>
      <c r="K249" s="274" t="str">
        <f>VLOOKUP(A249,選手名簿!$A$3:$Q$170,11)</f>
        <v>宮西　　竜</v>
      </c>
      <c r="L249" s="280" t="s">
        <v>31</v>
      </c>
      <c r="M249" s="280" t="str">
        <f>VLOOKUP(A249,選手名簿!$A$3:$Q$170,13)</f>
        <v>南　部</v>
      </c>
      <c r="N249" s="335">
        <f>VLOOKUP(A249,選手名簿!$A$3:$Q$170,14)</f>
        <v>2</v>
      </c>
      <c r="O249" s="335" t="s">
        <v>41</v>
      </c>
      <c r="P249" s="274"/>
      <c r="Q249" s="335" t="str">
        <f>VLOOKUP(A249,選手名簿!$A$3:$Q$170,17)</f>
        <v>ミヤニシ　リュウ</v>
      </c>
      <c r="R249" s="274"/>
      <c r="S249" s="274">
        <v>2</v>
      </c>
      <c r="T249" s="333">
        <v>2</v>
      </c>
      <c r="U249" s="232"/>
      <c r="V249" s="232" t="str">
        <f t="shared" si="9"/>
        <v/>
      </c>
      <c r="W249" s="232" t="e">
        <f t="shared" si="10"/>
        <v>#VALUE!</v>
      </c>
      <c r="X249" s="234">
        <v>230</v>
      </c>
    </row>
    <row r="250" spans="1:24" s="234" customFormat="1" x14ac:dyDescent="0.2">
      <c r="A250" s="333">
        <v>338</v>
      </c>
      <c r="B250" s="334" t="s">
        <v>4</v>
      </c>
      <c r="C250" s="333">
        <v>30</v>
      </c>
      <c r="D250" s="274" t="s">
        <v>19</v>
      </c>
      <c r="E250" s="274"/>
      <c r="F250" s="274" t="s">
        <v>29</v>
      </c>
      <c r="G250" s="278"/>
      <c r="H250" s="274" t="s">
        <v>31</v>
      </c>
      <c r="I250" s="279"/>
      <c r="J250" s="274" t="s">
        <v>41</v>
      </c>
      <c r="K250" s="274" t="str">
        <f>VLOOKUP(A250,選手名簿!$A$3:$Q$170,11)</f>
        <v>渡邉　聖虎</v>
      </c>
      <c r="L250" s="280" t="s">
        <v>31</v>
      </c>
      <c r="M250" s="280" t="str">
        <f>VLOOKUP(A250,選手名簿!$A$3:$Q$170,13)</f>
        <v>松　陽</v>
      </c>
      <c r="N250" s="335">
        <f>VLOOKUP(A250,選手名簿!$A$3:$Q$170,14)</f>
        <v>2</v>
      </c>
      <c r="O250" s="335" t="s">
        <v>41</v>
      </c>
      <c r="P250" s="274"/>
      <c r="Q250" s="335" t="str">
        <f>VLOOKUP(A250,選手名簿!$A$3:$Q$170,17)</f>
        <v>ワタナベ　キヨトラ</v>
      </c>
      <c r="R250" s="274"/>
      <c r="S250" s="274">
        <v>2</v>
      </c>
      <c r="T250" s="333">
        <v>3</v>
      </c>
      <c r="U250" s="232"/>
      <c r="V250" s="232" t="str">
        <f t="shared" si="9"/>
        <v/>
      </c>
      <c r="W250" s="232" t="e">
        <f t="shared" si="10"/>
        <v>#VALUE!</v>
      </c>
      <c r="X250" s="234">
        <v>231</v>
      </c>
    </row>
    <row r="251" spans="1:24" s="234" customFormat="1" x14ac:dyDescent="0.2">
      <c r="A251" s="333">
        <v>132</v>
      </c>
      <c r="B251" s="334" t="s">
        <v>4</v>
      </c>
      <c r="C251" s="333">
        <v>30</v>
      </c>
      <c r="D251" s="274" t="s">
        <v>19</v>
      </c>
      <c r="E251" s="274"/>
      <c r="F251" s="274" t="s">
        <v>29</v>
      </c>
      <c r="G251" s="278"/>
      <c r="H251" s="274" t="s">
        <v>31</v>
      </c>
      <c r="I251" s="279"/>
      <c r="J251" s="274" t="s">
        <v>41</v>
      </c>
      <c r="K251" s="274" t="str">
        <f>VLOOKUP(A251,選手名簿!$A$3:$Q$170,11)</f>
        <v>鈴木　大晴</v>
      </c>
      <c r="L251" s="280" t="s">
        <v>31</v>
      </c>
      <c r="M251" s="280" t="str">
        <f>VLOOKUP(A251,選手名簿!$A$3:$Q$170,13)</f>
        <v>芦　城</v>
      </c>
      <c r="N251" s="335">
        <f>VLOOKUP(A251,選手名簿!$A$3:$Q$170,14)</f>
        <v>3</v>
      </c>
      <c r="O251" s="335" t="s">
        <v>41</v>
      </c>
      <c r="P251" s="274"/>
      <c r="Q251" s="335" t="str">
        <f>VLOOKUP(A251,選手名簿!$A$3:$Q$170,17)</f>
        <v>スズキ　タイセイ</v>
      </c>
      <c r="R251" s="274"/>
      <c r="S251" s="274">
        <v>2</v>
      </c>
      <c r="T251" s="333">
        <v>4</v>
      </c>
      <c r="U251" s="232"/>
      <c r="V251" s="232" t="str">
        <f t="shared" si="9"/>
        <v/>
      </c>
      <c r="W251" s="232" t="e">
        <f t="shared" si="10"/>
        <v>#VALUE!</v>
      </c>
      <c r="X251" s="234">
        <v>232</v>
      </c>
    </row>
    <row r="252" spans="1:24" s="234" customFormat="1" x14ac:dyDescent="0.2">
      <c r="A252" s="274">
        <v>336</v>
      </c>
      <c r="B252" s="334" t="s">
        <v>4</v>
      </c>
      <c r="C252" s="333">
        <v>30</v>
      </c>
      <c r="D252" s="274" t="s">
        <v>19</v>
      </c>
      <c r="E252" s="276"/>
      <c r="F252" s="274" t="s">
        <v>29</v>
      </c>
      <c r="G252" s="278"/>
      <c r="H252" s="274" t="s">
        <v>31</v>
      </c>
      <c r="I252" s="279"/>
      <c r="J252" s="274" t="s">
        <v>41</v>
      </c>
      <c r="K252" s="274" t="str">
        <f>VLOOKUP(A252,選手名簿!$A$3:$Q$170,11)</f>
        <v>宮岸　直生</v>
      </c>
      <c r="L252" s="274" t="s">
        <v>31</v>
      </c>
      <c r="M252" s="274" t="str">
        <f>VLOOKUP(A252,選手名簿!$A$3:$Q$170,13)</f>
        <v>松　陽</v>
      </c>
      <c r="N252" s="335">
        <f>VLOOKUP(A252,選手名簿!$A$3:$Q$170,14)</f>
        <v>2</v>
      </c>
      <c r="O252" s="335" t="s">
        <v>41</v>
      </c>
      <c r="P252" s="274"/>
      <c r="Q252" s="335" t="str">
        <f>VLOOKUP(A252,選手名簿!$A$3:$Q$170,17)</f>
        <v>ミヤギシ　ナオキ</v>
      </c>
      <c r="R252" s="274"/>
      <c r="S252" s="274">
        <v>2</v>
      </c>
      <c r="T252" s="274">
        <v>5</v>
      </c>
      <c r="U252" s="232"/>
      <c r="V252" s="232" t="str">
        <f t="shared" si="9"/>
        <v/>
      </c>
      <c r="W252" s="232" t="e">
        <f t="shared" si="10"/>
        <v>#VALUE!</v>
      </c>
      <c r="X252" s="234">
        <v>233</v>
      </c>
    </row>
    <row r="253" spans="1:24" s="234" customFormat="1" x14ac:dyDescent="0.2">
      <c r="A253" s="333">
        <v>129</v>
      </c>
      <c r="B253" s="334" t="s">
        <v>4</v>
      </c>
      <c r="C253" s="333">
        <v>30</v>
      </c>
      <c r="D253" s="274" t="s">
        <v>19</v>
      </c>
      <c r="E253" s="274"/>
      <c r="F253" s="274" t="s">
        <v>29</v>
      </c>
      <c r="G253" s="278"/>
      <c r="H253" s="274" t="s">
        <v>31</v>
      </c>
      <c r="I253" s="279"/>
      <c r="J253" s="274" t="s">
        <v>41</v>
      </c>
      <c r="K253" s="274" t="str">
        <f>VLOOKUP(A253,選手名簿!$A$3:$Q$170,11)</f>
        <v>上野タケル</v>
      </c>
      <c r="L253" s="280" t="s">
        <v>31</v>
      </c>
      <c r="M253" s="280" t="str">
        <f>VLOOKUP(A253,選手名簿!$A$3:$Q$170,13)</f>
        <v>芦　城</v>
      </c>
      <c r="N253" s="335">
        <f>VLOOKUP(A253,選手名簿!$A$3:$Q$170,14)</f>
        <v>3</v>
      </c>
      <c r="O253" s="335" t="s">
        <v>41</v>
      </c>
      <c r="P253" s="274"/>
      <c r="Q253" s="335" t="str">
        <f>VLOOKUP(A253,選手名簿!$A$3:$Q$170,17)</f>
        <v>ウエノ　タケル</v>
      </c>
      <c r="R253" s="274"/>
      <c r="S253" s="274">
        <v>2</v>
      </c>
      <c r="T253" s="333">
        <v>6</v>
      </c>
      <c r="U253" s="232"/>
      <c r="V253" s="232" t="str">
        <f t="shared" si="9"/>
        <v/>
      </c>
      <c r="W253" s="232" t="e">
        <f t="shared" si="10"/>
        <v>#VALUE!</v>
      </c>
      <c r="X253" s="234">
        <v>234</v>
      </c>
    </row>
    <row r="254" spans="1:24" s="234" customFormat="1" x14ac:dyDescent="0.2">
      <c r="A254" s="333"/>
      <c r="B254" s="334" t="s">
        <v>4</v>
      </c>
      <c r="C254" s="333">
        <v>30</v>
      </c>
      <c r="D254" s="274" t="s">
        <v>19</v>
      </c>
      <c r="E254" s="274"/>
      <c r="F254" s="274" t="s">
        <v>29</v>
      </c>
      <c r="G254" s="278"/>
      <c r="H254" s="274" t="s">
        <v>31</v>
      </c>
      <c r="I254" s="279"/>
      <c r="J254" s="274" t="s">
        <v>41</v>
      </c>
      <c r="K254" s="274" t="e">
        <f>VLOOKUP(A254,選手名簿!$A$3:$Q$170,11)</f>
        <v>#N/A</v>
      </c>
      <c r="L254" s="280" t="s">
        <v>31</v>
      </c>
      <c r="M254" s="280" t="e">
        <f>VLOOKUP(A254,選手名簿!$A$3:$Q$170,13)</f>
        <v>#N/A</v>
      </c>
      <c r="N254" s="335" t="e">
        <f>VLOOKUP(A254,選手名簿!$A$3:$Q$170,14)</f>
        <v>#N/A</v>
      </c>
      <c r="O254" s="335" t="s">
        <v>41</v>
      </c>
      <c r="P254" s="274"/>
      <c r="Q254" s="335" t="e">
        <f>VLOOKUP(A254,選手名簿!$A$3:$Q$170,17)</f>
        <v>#N/A</v>
      </c>
      <c r="R254" s="274"/>
      <c r="S254" s="274">
        <v>2</v>
      </c>
      <c r="T254" s="333">
        <v>7</v>
      </c>
      <c r="U254" s="232"/>
      <c r="V254" s="232" t="str">
        <f t="shared" si="9"/>
        <v/>
      </c>
      <c r="W254" s="232" t="e">
        <f t="shared" si="10"/>
        <v>#VALUE!</v>
      </c>
      <c r="X254" s="234">
        <v>235</v>
      </c>
    </row>
    <row r="255" spans="1:24" s="234" customFormat="1" ht="14.5" thickBot="1" x14ac:dyDescent="0.25">
      <c r="A255" s="295"/>
      <c r="B255" s="337" t="s">
        <v>4</v>
      </c>
      <c r="C255" s="336">
        <v>30</v>
      </c>
      <c r="D255" s="295" t="s">
        <v>19</v>
      </c>
      <c r="E255" s="342"/>
      <c r="F255" s="295" t="s">
        <v>29</v>
      </c>
      <c r="G255" s="338"/>
      <c r="H255" s="295" t="s">
        <v>31</v>
      </c>
      <c r="I255" s="339"/>
      <c r="J255" s="295" t="s">
        <v>41</v>
      </c>
      <c r="K255" s="295" t="e">
        <f>VLOOKUP(A255,選手名簿!$A$3:$Q$170,11)</f>
        <v>#N/A</v>
      </c>
      <c r="L255" s="295" t="s">
        <v>31</v>
      </c>
      <c r="M255" s="295" t="e">
        <f>VLOOKUP(A255,選手名簿!$A$3:$Q$170,13)</f>
        <v>#N/A</v>
      </c>
      <c r="N255" s="341" t="e">
        <f>VLOOKUP(A255,選手名簿!$A$3:$Q$170,14)</f>
        <v>#N/A</v>
      </c>
      <c r="O255" s="341" t="s">
        <v>41</v>
      </c>
      <c r="P255" s="295"/>
      <c r="Q255" s="341" t="e">
        <f>VLOOKUP(A255,選手名簿!$A$3:$Q$170,17)</f>
        <v>#N/A</v>
      </c>
      <c r="R255" s="295"/>
      <c r="S255" s="295">
        <v>2</v>
      </c>
      <c r="T255" s="336">
        <v>8</v>
      </c>
      <c r="U255" s="232"/>
      <c r="V255" s="232" t="str">
        <f t="shared" si="9"/>
        <v/>
      </c>
      <c r="W255" s="232" t="e">
        <f t="shared" si="10"/>
        <v>#VALUE!</v>
      </c>
      <c r="X255" s="234">
        <v>236</v>
      </c>
    </row>
    <row r="256" spans="1:24" s="234" customFormat="1" x14ac:dyDescent="0.2">
      <c r="A256" s="328"/>
      <c r="B256" s="327" t="s">
        <v>4</v>
      </c>
      <c r="C256" s="328">
        <v>30</v>
      </c>
      <c r="D256" s="294" t="s">
        <v>19</v>
      </c>
      <c r="E256" s="294"/>
      <c r="F256" s="294" t="s">
        <v>29</v>
      </c>
      <c r="G256" s="329"/>
      <c r="H256" s="294" t="s">
        <v>31</v>
      </c>
      <c r="I256" s="330"/>
      <c r="J256" s="294" t="s">
        <v>41</v>
      </c>
      <c r="K256" s="294" t="e">
        <f>VLOOKUP(A256,選手名簿!$A$3:$Q$170,11)</f>
        <v>#N/A</v>
      </c>
      <c r="L256" s="331" t="s">
        <v>31</v>
      </c>
      <c r="M256" s="331" t="e">
        <f>VLOOKUP(A256,選手名簿!$A$3:$Q$170,13)</f>
        <v>#N/A</v>
      </c>
      <c r="N256" s="332" t="e">
        <f>VLOOKUP(A256,選手名簿!$A$3:$Q$170,14)</f>
        <v>#N/A</v>
      </c>
      <c r="O256" s="332" t="s">
        <v>41</v>
      </c>
      <c r="P256" s="294"/>
      <c r="Q256" s="332" t="e">
        <f>VLOOKUP(A256,選手名簿!$A$3:$Q$170,17)</f>
        <v>#N/A</v>
      </c>
      <c r="R256" s="294"/>
      <c r="S256" s="294">
        <v>3</v>
      </c>
      <c r="T256" s="328">
        <v>1</v>
      </c>
      <c r="U256" s="232"/>
      <c r="V256" s="232" t="str">
        <f t="shared" si="9"/>
        <v/>
      </c>
      <c r="W256" s="232" t="e">
        <f t="shared" si="10"/>
        <v>#VALUE!</v>
      </c>
      <c r="X256" s="234">
        <v>237</v>
      </c>
    </row>
    <row r="257" spans="1:24" s="234" customFormat="1" x14ac:dyDescent="0.2">
      <c r="A257" s="333"/>
      <c r="B257" s="334" t="s">
        <v>4</v>
      </c>
      <c r="C257" s="333">
        <v>30</v>
      </c>
      <c r="D257" s="274" t="s">
        <v>19</v>
      </c>
      <c r="E257" s="274"/>
      <c r="F257" s="274" t="s">
        <v>29</v>
      </c>
      <c r="G257" s="278"/>
      <c r="H257" s="274" t="s">
        <v>31</v>
      </c>
      <c r="I257" s="279"/>
      <c r="J257" s="274" t="s">
        <v>41</v>
      </c>
      <c r="K257" s="274" t="e">
        <f>VLOOKUP(A257,選手名簿!$A$3:$Q$170,11)</f>
        <v>#N/A</v>
      </c>
      <c r="L257" s="280" t="s">
        <v>31</v>
      </c>
      <c r="M257" s="280" t="e">
        <f>VLOOKUP(A257,選手名簿!$A$3:$Q$170,13)</f>
        <v>#N/A</v>
      </c>
      <c r="N257" s="335" t="e">
        <f>VLOOKUP(A257,選手名簿!$A$3:$Q$170,14)</f>
        <v>#N/A</v>
      </c>
      <c r="O257" s="335" t="s">
        <v>41</v>
      </c>
      <c r="P257" s="274"/>
      <c r="Q257" s="335" t="e">
        <f>VLOOKUP(A257,選手名簿!$A$3:$Q$170,17)</f>
        <v>#N/A</v>
      </c>
      <c r="R257" s="274"/>
      <c r="S257" s="274">
        <v>3</v>
      </c>
      <c r="T257" s="333">
        <v>2</v>
      </c>
      <c r="U257" s="232"/>
      <c r="V257" s="232" t="str">
        <f t="shared" si="9"/>
        <v/>
      </c>
      <c r="W257" s="232" t="e">
        <f t="shared" si="10"/>
        <v>#VALUE!</v>
      </c>
      <c r="X257" s="234">
        <v>238</v>
      </c>
    </row>
    <row r="258" spans="1:24" s="234" customFormat="1" x14ac:dyDescent="0.2">
      <c r="A258" s="333"/>
      <c r="B258" s="334" t="s">
        <v>4</v>
      </c>
      <c r="C258" s="333">
        <v>30</v>
      </c>
      <c r="D258" s="274" t="s">
        <v>19</v>
      </c>
      <c r="E258" s="274"/>
      <c r="F258" s="274" t="s">
        <v>29</v>
      </c>
      <c r="G258" s="278"/>
      <c r="H258" s="274" t="s">
        <v>31</v>
      </c>
      <c r="I258" s="279"/>
      <c r="J258" s="274" t="s">
        <v>41</v>
      </c>
      <c r="K258" s="274" t="e">
        <f>VLOOKUP(A258,選手名簿!$A$3:$Q$170,11)</f>
        <v>#N/A</v>
      </c>
      <c r="L258" s="280" t="s">
        <v>31</v>
      </c>
      <c r="M258" s="280" t="e">
        <f>VLOOKUP(A258,選手名簿!$A$3:$Q$170,13)</f>
        <v>#N/A</v>
      </c>
      <c r="N258" s="335" t="e">
        <f>VLOOKUP(A258,選手名簿!$A$3:$Q$170,14)</f>
        <v>#N/A</v>
      </c>
      <c r="O258" s="335" t="s">
        <v>41</v>
      </c>
      <c r="P258" s="274"/>
      <c r="Q258" s="335" t="e">
        <f>VLOOKUP(A258,選手名簿!$A$3:$Q$170,17)</f>
        <v>#N/A</v>
      </c>
      <c r="R258" s="274"/>
      <c r="S258" s="274">
        <v>3</v>
      </c>
      <c r="T258" s="333">
        <v>3</v>
      </c>
      <c r="U258" s="232"/>
      <c r="V258" s="232" t="str">
        <f t="shared" si="9"/>
        <v/>
      </c>
      <c r="W258" s="232" t="e">
        <f t="shared" si="10"/>
        <v>#VALUE!</v>
      </c>
      <c r="X258" s="234">
        <v>239</v>
      </c>
    </row>
    <row r="259" spans="1:24" s="234" customFormat="1" x14ac:dyDescent="0.2">
      <c r="A259" s="333"/>
      <c r="B259" s="334" t="s">
        <v>4</v>
      </c>
      <c r="C259" s="333">
        <v>30</v>
      </c>
      <c r="D259" s="274" t="s">
        <v>19</v>
      </c>
      <c r="E259" s="274"/>
      <c r="F259" s="274" t="s">
        <v>29</v>
      </c>
      <c r="G259" s="278"/>
      <c r="H259" s="274" t="s">
        <v>31</v>
      </c>
      <c r="I259" s="279"/>
      <c r="J259" s="274" t="s">
        <v>41</v>
      </c>
      <c r="K259" s="274" t="e">
        <f>VLOOKUP(A259,選手名簿!$A$3:$Q$170,11)</f>
        <v>#N/A</v>
      </c>
      <c r="L259" s="280" t="s">
        <v>31</v>
      </c>
      <c r="M259" s="280" t="e">
        <f>VLOOKUP(A259,選手名簿!$A$3:$Q$170,13)</f>
        <v>#N/A</v>
      </c>
      <c r="N259" s="335" t="e">
        <f>VLOOKUP(A259,選手名簿!$A$3:$Q$170,14)</f>
        <v>#N/A</v>
      </c>
      <c r="O259" s="335" t="s">
        <v>41</v>
      </c>
      <c r="P259" s="274"/>
      <c r="Q259" s="335" t="e">
        <f>VLOOKUP(A259,選手名簿!$A$3:$Q$170,17)</f>
        <v>#N/A</v>
      </c>
      <c r="R259" s="274"/>
      <c r="S259" s="274">
        <v>3</v>
      </c>
      <c r="T259" s="333">
        <v>4</v>
      </c>
      <c r="U259" s="232"/>
      <c r="V259" s="232" t="str">
        <f t="shared" si="9"/>
        <v/>
      </c>
      <c r="W259" s="232" t="e">
        <f t="shared" si="10"/>
        <v>#VALUE!</v>
      </c>
      <c r="X259" s="234">
        <v>240</v>
      </c>
    </row>
    <row r="260" spans="1:24" s="234" customFormat="1" x14ac:dyDescent="0.2">
      <c r="A260" s="333"/>
      <c r="B260" s="334" t="s">
        <v>4</v>
      </c>
      <c r="C260" s="333">
        <v>30</v>
      </c>
      <c r="D260" s="274" t="s">
        <v>19</v>
      </c>
      <c r="E260" s="274"/>
      <c r="F260" s="274" t="s">
        <v>29</v>
      </c>
      <c r="G260" s="278"/>
      <c r="H260" s="274" t="s">
        <v>31</v>
      </c>
      <c r="I260" s="279"/>
      <c r="J260" s="274" t="s">
        <v>41</v>
      </c>
      <c r="K260" s="274" t="e">
        <f>VLOOKUP(A260,選手名簿!$A$3:$Q$170,11)</f>
        <v>#N/A</v>
      </c>
      <c r="L260" s="280" t="s">
        <v>31</v>
      </c>
      <c r="M260" s="280" t="e">
        <f>VLOOKUP(A260,選手名簿!$A$3:$Q$170,13)</f>
        <v>#N/A</v>
      </c>
      <c r="N260" s="335" t="e">
        <f>VLOOKUP(A260,選手名簿!$A$3:$Q$170,14)</f>
        <v>#N/A</v>
      </c>
      <c r="O260" s="335" t="s">
        <v>41</v>
      </c>
      <c r="P260" s="274"/>
      <c r="Q260" s="335" t="e">
        <f>VLOOKUP(A260,選手名簿!$A$3:$Q$170,17)</f>
        <v>#N/A</v>
      </c>
      <c r="R260" s="274"/>
      <c r="S260" s="274">
        <v>3</v>
      </c>
      <c r="T260" s="274">
        <v>5</v>
      </c>
      <c r="U260" s="232"/>
      <c r="V260" s="232" t="str">
        <f t="shared" si="9"/>
        <v/>
      </c>
      <c r="W260" s="232" t="e">
        <f t="shared" si="10"/>
        <v>#VALUE!</v>
      </c>
      <c r="X260" s="234">
        <v>241</v>
      </c>
    </row>
    <row r="261" spans="1:24" s="234" customFormat="1" x14ac:dyDescent="0.2">
      <c r="A261" s="333"/>
      <c r="B261" s="334" t="s">
        <v>4</v>
      </c>
      <c r="C261" s="333">
        <v>30</v>
      </c>
      <c r="D261" s="274" t="s">
        <v>19</v>
      </c>
      <c r="E261" s="274"/>
      <c r="F261" s="274" t="s">
        <v>29</v>
      </c>
      <c r="G261" s="278"/>
      <c r="H261" s="274" t="s">
        <v>31</v>
      </c>
      <c r="I261" s="279"/>
      <c r="J261" s="274" t="s">
        <v>41</v>
      </c>
      <c r="K261" s="274" t="e">
        <f>VLOOKUP(A261,選手名簿!$A$3:$Q$170,11)</f>
        <v>#N/A</v>
      </c>
      <c r="L261" s="280" t="s">
        <v>31</v>
      </c>
      <c r="M261" s="280" t="e">
        <f>VLOOKUP(A261,選手名簿!$A$3:$Q$170,13)</f>
        <v>#N/A</v>
      </c>
      <c r="N261" s="335" t="e">
        <f>VLOOKUP(A261,選手名簿!$A$3:$Q$170,14)</f>
        <v>#N/A</v>
      </c>
      <c r="O261" s="335" t="s">
        <v>41</v>
      </c>
      <c r="P261" s="274"/>
      <c r="Q261" s="335" t="e">
        <f>VLOOKUP(A261,選手名簿!$A$3:$Q$170,17)</f>
        <v>#N/A</v>
      </c>
      <c r="R261" s="274"/>
      <c r="S261" s="274">
        <v>3</v>
      </c>
      <c r="T261" s="333">
        <v>6</v>
      </c>
      <c r="U261" s="232"/>
      <c r="V261" s="232" t="str">
        <f t="shared" si="9"/>
        <v/>
      </c>
      <c r="W261" s="232" t="e">
        <f t="shared" si="10"/>
        <v>#VALUE!</v>
      </c>
      <c r="X261" s="234">
        <v>242</v>
      </c>
    </row>
    <row r="262" spans="1:24" s="234" customFormat="1" x14ac:dyDescent="0.2">
      <c r="A262" s="333"/>
      <c r="B262" s="334" t="s">
        <v>4</v>
      </c>
      <c r="C262" s="333">
        <v>30</v>
      </c>
      <c r="D262" s="274" t="s">
        <v>19</v>
      </c>
      <c r="E262" s="274"/>
      <c r="F262" s="274" t="s">
        <v>29</v>
      </c>
      <c r="G262" s="278"/>
      <c r="H262" s="274" t="s">
        <v>31</v>
      </c>
      <c r="I262" s="279"/>
      <c r="J262" s="274" t="s">
        <v>41</v>
      </c>
      <c r="K262" s="274" t="e">
        <f>VLOOKUP(A262,選手名簿!$A$3:$Q$170,11)</f>
        <v>#N/A</v>
      </c>
      <c r="L262" s="280" t="s">
        <v>31</v>
      </c>
      <c r="M262" s="280" t="e">
        <f>VLOOKUP(A262,選手名簿!$A$3:$Q$170,13)</f>
        <v>#N/A</v>
      </c>
      <c r="N262" s="335" t="e">
        <f>VLOOKUP(A262,選手名簿!$A$3:$Q$170,14)</f>
        <v>#N/A</v>
      </c>
      <c r="O262" s="335" t="s">
        <v>41</v>
      </c>
      <c r="P262" s="274"/>
      <c r="Q262" s="335" t="e">
        <f>VLOOKUP(A262,選手名簿!$A$3:$Q$170,17)</f>
        <v>#N/A</v>
      </c>
      <c r="R262" s="274"/>
      <c r="S262" s="274">
        <v>3</v>
      </c>
      <c r="T262" s="333">
        <v>7</v>
      </c>
      <c r="U262" s="232"/>
      <c r="V262" s="232" t="str">
        <f t="shared" si="9"/>
        <v/>
      </c>
      <c r="W262" s="232" t="e">
        <f t="shared" si="10"/>
        <v>#VALUE!</v>
      </c>
      <c r="X262" s="234">
        <v>243</v>
      </c>
    </row>
    <row r="263" spans="1:24" s="234" customFormat="1" ht="14.5" thickBot="1" x14ac:dyDescent="0.25">
      <c r="A263" s="336"/>
      <c r="B263" s="337" t="s">
        <v>4</v>
      </c>
      <c r="C263" s="336">
        <v>30</v>
      </c>
      <c r="D263" s="295" t="s">
        <v>19</v>
      </c>
      <c r="E263" s="295"/>
      <c r="F263" s="295" t="s">
        <v>29</v>
      </c>
      <c r="G263" s="338"/>
      <c r="H263" s="295" t="s">
        <v>31</v>
      </c>
      <c r="I263" s="339"/>
      <c r="J263" s="295" t="s">
        <v>41</v>
      </c>
      <c r="K263" s="295" t="e">
        <f>VLOOKUP(A263,選手名簿!$A$3:$Q$170,11)</f>
        <v>#N/A</v>
      </c>
      <c r="L263" s="340" t="s">
        <v>31</v>
      </c>
      <c r="M263" s="340" t="e">
        <f>VLOOKUP(A263,選手名簿!$A$3:$Q$170,13)</f>
        <v>#N/A</v>
      </c>
      <c r="N263" s="341" t="e">
        <f>VLOOKUP(A263,選手名簿!$A$3:$Q$170,14)</f>
        <v>#N/A</v>
      </c>
      <c r="O263" s="341" t="s">
        <v>41</v>
      </c>
      <c r="P263" s="295"/>
      <c r="Q263" s="341" t="e">
        <f>VLOOKUP(A263,選手名簿!$A$3:$Q$170,17)</f>
        <v>#N/A</v>
      </c>
      <c r="R263" s="295"/>
      <c r="S263" s="295">
        <v>3</v>
      </c>
      <c r="T263" s="336">
        <v>8</v>
      </c>
      <c r="U263" s="232"/>
      <c r="V263" s="232" t="str">
        <f t="shared" si="9"/>
        <v/>
      </c>
      <c r="W263" s="232" t="e">
        <f t="shared" si="10"/>
        <v>#VALUE!</v>
      </c>
      <c r="X263" s="234">
        <v>244</v>
      </c>
    </row>
    <row r="264" spans="1:24" s="234" customFormat="1" x14ac:dyDescent="0.2">
      <c r="A264" s="343"/>
      <c r="B264" s="344" t="s">
        <v>4</v>
      </c>
      <c r="C264" s="343">
        <v>30</v>
      </c>
      <c r="D264" s="296" t="s">
        <v>19</v>
      </c>
      <c r="E264" s="296"/>
      <c r="F264" s="296" t="s">
        <v>29</v>
      </c>
      <c r="G264" s="345"/>
      <c r="H264" s="296" t="s">
        <v>31</v>
      </c>
      <c r="I264" s="346"/>
      <c r="J264" s="296" t="s">
        <v>41</v>
      </c>
      <c r="K264" s="296" t="e">
        <f>VLOOKUP(A264,選手名簿!$A$3:$Q$170,11)</f>
        <v>#N/A</v>
      </c>
      <c r="L264" s="347" t="s">
        <v>31</v>
      </c>
      <c r="M264" s="347" t="e">
        <f>VLOOKUP(A264,選手名簿!$A$3:$Q$170,13)</f>
        <v>#N/A</v>
      </c>
      <c r="N264" s="348" t="e">
        <f>VLOOKUP(A264,選手名簿!$A$3:$Q$170,14)</f>
        <v>#N/A</v>
      </c>
      <c r="O264" s="348" t="s">
        <v>41</v>
      </c>
      <c r="P264" s="296"/>
      <c r="Q264" s="348" t="e">
        <f>VLOOKUP(A264,選手名簿!$A$3:$Q$170,17)</f>
        <v>#N/A</v>
      </c>
      <c r="R264" s="296"/>
      <c r="S264" s="296">
        <v>4</v>
      </c>
      <c r="T264" s="343">
        <v>1</v>
      </c>
      <c r="U264" s="232"/>
      <c r="V264" s="232" t="str">
        <f t="shared" si="9"/>
        <v/>
      </c>
      <c r="W264" s="232" t="e">
        <f t="shared" si="10"/>
        <v>#VALUE!</v>
      </c>
      <c r="X264" s="234">
        <v>245</v>
      </c>
    </row>
    <row r="265" spans="1:24" s="234" customFormat="1" x14ac:dyDescent="0.2">
      <c r="A265" s="274"/>
      <c r="B265" s="334" t="s">
        <v>4</v>
      </c>
      <c r="C265" s="333">
        <v>30</v>
      </c>
      <c r="D265" s="274" t="s">
        <v>19</v>
      </c>
      <c r="E265" s="274"/>
      <c r="F265" s="274" t="s">
        <v>29</v>
      </c>
      <c r="G265" s="278"/>
      <c r="H265" s="274" t="s">
        <v>31</v>
      </c>
      <c r="I265" s="279"/>
      <c r="J265" s="274" t="s">
        <v>41</v>
      </c>
      <c r="K265" s="274" t="e">
        <f>VLOOKUP(A265,選手名簿!$A$3:$Q$170,11)</f>
        <v>#N/A</v>
      </c>
      <c r="L265" s="280" t="s">
        <v>31</v>
      </c>
      <c r="M265" s="280" t="e">
        <f>VLOOKUP(A265,選手名簿!$A$3:$Q$170,13)</f>
        <v>#N/A</v>
      </c>
      <c r="N265" s="335" t="e">
        <f>VLOOKUP(A265,選手名簿!$A$3:$Q$170,14)</f>
        <v>#N/A</v>
      </c>
      <c r="O265" s="335" t="s">
        <v>41</v>
      </c>
      <c r="P265" s="274"/>
      <c r="Q265" s="335" t="e">
        <f>VLOOKUP(A265,選手名簿!$A$3:$Q$170,17)</f>
        <v>#N/A</v>
      </c>
      <c r="R265" s="274"/>
      <c r="S265" s="274">
        <v>4</v>
      </c>
      <c r="T265" s="333">
        <v>2</v>
      </c>
      <c r="U265" s="232"/>
      <c r="V265" s="232" t="str">
        <f t="shared" si="9"/>
        <v/>
      </c>
      <c r="W265" s="232" t="e">
        <f t="shared" si="10"/>
        <v>#VALUE!</v>
      </c>
      <c r="X265" s="234">
        <v>246</v>
      </c>
    </row>
    <row r="266" spans="1:24" s="234" customFormat="1" x14ac:dyDescent="0.2">
      <c r="A266" s="333"/>
      <c r="B266" s="334" t="s">
        <v>4</v>
      </c>
      <c r="C266" s="333">
        <v>30</v>
      </c>
      <c r="D266" s="274" t="s">
        <v>19</v>
      </c>
      <c r="E266" s="274"/>
      <c r="F266" s="274" t="s">
        <v>29</v>
      </c>
      <c r="G266" s="278"/>
      <c r="H266" s="274" t="s">
        <v>31</v>
      </c>
      <c r="I266" s="279"/>
      <c r="J266" s="274" t="s">
        <v>41</v>
      </c>
      <c r="K266" s="274" t="e">
        <f>VLOOKUP(A266,選手名簿!$A$3:$Q$170,11)</f>
        <v>#N/A</v>
      </c>
      <c r="L266" s="280" t="s">
        <v>31</v>
      </c>
      <c r="M266" s="280" t="e">
        <f>VLOOKUP(A266,選手名簿!$A$3:$Q$170,13)</f>
        <v>#N/A</v>
      </c>
      <c r="N266" s="335" t="e">
        <f>VLOOKUP(A266,選手名簿!$A$3:$Q$170,14)</f>
        <v>#N/A</v>
      </c>
      <c r="O266" s="335" t="s">
        <v>41</v>
      </c>
      <c r="P266" s="274"/>
      <c r="Q266" s="335" t="e">
        <f>VLOOKUP(A266,選手名簿!$A$3:$Q$170,17)</f>
        <v>#N/A</v>
      </c>
      <c r="R266" s="274"/>
      <c r="S266" s="274">
        <v>4</v>
      </c>
      <c r="T266" s="333">
        <v>3</v>
      </c>
      <c r="U266" s="232"/>
      <c r="V266" s="232" t="str">
        <f t="shared" si="9"/>
        <v/>
      </c>
      <c r="W266" s="232" t="e">
        <f t="shared" si="10"/>
        <v>#VALUE!</v>
      </c>
      <c r="X266" s="234">
        <v>247</v>
      </c>
    </row>
    <row r="267" spans="1:24" s="234" customFormat="1" x14ac:dyDescent="0.2">
      <c r="A267" s="333"/>
      <c r="B267" s="334" t="s">
        <v>4</v>
      </c>
      <c r="C267" s="333">
        <v>30</v>
      </c>
      <c r="D267" s="274" t="s">
        <v>19</v>
      </c>
      <c r="E267" s="274"/>
      <c r="F267" s="274" t="s">
        <v>29</v>
      </c>
      <c r="G267" s="278"/>
      <c r="H267" s="274" t="s">
        <v>31</v>
      </c>
      <c r="I267" s="279"/>
      <c r="J267" s="274" t="s">
        <v>41</v>
      </c>
      <c r="K267" s="274" t="e">
        <f>VLOOKUP(A267,選手名簿!$A$3:$Q$170,11)</f>
        <v>#N/A</v>
      </c>
      <c r="L267" s="280" t="s">
        <v>31</v>
      </c>
      <c r="M267" s="280" t="e">
        <f>VLOOKUP(A267,選手名簿!$A$3:$Q$170,13)</f>
        <v>#N/A</v>
      </c>
      <c r="N267" s="335" t="e">
        <f>VLOOKUP(A267,選手名簿!$A$3:$Q$170,14)</f>
        <v>#N/A</v>
      </c>
      <c r="O267" s="335" t="s">
        <v>41</v>
      </c>
      <c r="P267" s="274"/>
      <c r="Q267" s="335" t="e">
        <f>VLOOKUP(A267,選手名簿!$A$3:$Q$170,17)</f>
        <v>#N/A</v>
      </c>
      <c r="R267" s="274"/>
      <c r="S267" s="274">
        <v>4</v>
      </c>
      <c r="T267" s="333">
        <v>4</v>
      </c>
      <c r="U267" s="232"/>
      <c r="V267" s="232" t="str">
        <f t="shared" si="9"/>
        <v/>
      </c>
      <c r="W267" s="232" t="e">
        <f t="shared" si="10"/>
        <v>#VALUE!</v>
      </c>
      <c r="X267" s="234">
        <v>248</v>
      </c>
    </row>
    <row r="268" spans="1:24" s="234" customFormat="1" x14ac:dyDescent="0.2">
      <c r="A268" s="333"/>
      <c r="B268" s="334" t="s">
        <v>4</v>
      </c>
      <c r="C268" s="333">
        <v>30</v>
      </c>
      <c r="D268" s="274" t="s">
        <v>19</v>
      </c>
      <c r="E268" s="274"/>
      <c r="F268" s="274" t="s">
        <v>29</v>
      </c>
      <c r="G268" s="278"/>
      <c r="H268" s="274" t="s">
        <v>31</v>
      </c>
      <c r="I268" s="279"/>
      <c r="J268" s="274" t="s">
        <v>41</v>
      </c>
      <c r="K268" s="274" t="e">
        <f>VLOOKUP(A268,選手名簿!$A$3:$Q$170,11)</f>
        <v>#N/A</v>
      </c>
      <c r="L268" s="280" t="s">
        <v>31</v>
      </c>
      <c r="M268" s="280" t="e">
        <f>VLOOKUP(A268,選手名簿!$A$3:$Q$170,13)</f>
        <v>#N/A</v>
      </c>
      <c r="N268" s="335" t="e">
        <f>VLOOKUP(A268,選手名簿!$A$3:$Q$170,14)</f>
        <v>#N/A</v>
      </c>
      <c r="O268" s="335" t="s">
        <v>41</v>
      </c>
      <c r="P268" s="274"/>
      <c r="Q268" s="335" t="e">
        <f>VLOOKUP(A268,選手名簿!$A$3:$Q$170,17)</f>
        <v>#N/A</v>
      </c>
      <c r="R268" s="274"/>
      <c r="S268" s="274">
        <v>4</v>
      </c>
      <c r="T268" s="333">
        <v>5</v>
      </c>
      <c r="U268" s="232"/>
      <c r="V268" s="232" t="str">
        <f t="shared" si="9"/>
        <v/>
      </c>
      <c r="W268" s="232" t="e">
        <f t="shared" si="10"/>
        <v>#VALUE!</v>
      </c>
      <c r="X268" s="234">
        <v>249</v>
      </c>
    </row>
    <row r="269" spans="1:24" s="234" customFormat="1" x14ac:dyDescent="0.2">
      <c r="A269" s="333"/>
      <c r="B269" s="334" t="s">
        <v>4</v>
      </c>
      <c r="C269" s="333">
        <v>30</v>
      </c>
      <c r="D269" s="274" t="s">
        <v>19</v>
      </c>
      <c r="E269" s="274"/>
      <c r="F269" s="274" t="s">
        <v>29</v>
      </c>
      <c r="G269" s="278"/>
      <c r="H269" s="274" t="s">
        <v>31</v>
      </c>
      <c r="I269" s="279"/>
      <c r="J269" s="274" t="s">
        <v>41</v>
      </c>
      <c r="K269" s="274" t="e">
        <f>VLOOKUP(A269,選手名簿!$A$3:$Q$170,11)</f>
        <v>#N/A</v>
      </c>
      <c r="L269" s="280" t="s">
        <v>31</v>
      </c>
      <c r="M269" s="280" t="e">
        <f>VLOOKUP(A269,選手名簿!$A$3:$Q$170,13)</f>
        <v>#N/A</v>
      </c>
      <c r="N269" s="335" t="e">
        <f>VLOOKUP(A269,選手名簿!$A$3:$Q$170,14)</f>
        <v>#N/A</v>
      </c>
      <c r="O269" s="335" t="s">
        <v>41</v>
      </c>
      <c r="P269" s="274"/>
      <c r="Q269" s="335" t="e">
        <f>VLOOKUP(A269,選手名簿!$A$3:$Q$170,17)</f>
        <v>#N/A</v>
      </c>
      <c r="R269" s="274"/>
      <c r="S269" s="274">
        <v>4</v>
      </c>
      <c r="T269" s="333">
        <v>6</v>
      </c>
      <c r="U269" s="232"/>
      <c r="V269" s="232" t="str">
        <f t="shared" si="9"/>
        <v/>
      </c>
      <c r="W269" s="232" t="e">
        <f t="shared" si="10"/>
        <v>#VALUE!</v>
      </c>
      <c r="X269" s="234">
        <v>250</v>
      </c>
    </row>
    <row r="270" spans="1:24" s="234" customFormat="1" x14ac:dyDescent="0.2">
      <c r="A270" s="333"/>
      <c r="B270" s="334" t="s">
        <v>4</v>
      </c>
      <c r="C270" s="333">
        <v>30</v>
      </c>
      <c r="D270" s="274" t="s">
        <v>19</v>
      </c>
      <c r="E270" s="274"/>
      <c r="F270" s="274" t="s">
        <v>29</v>
      </c>
      <c r="G270" s="278"/>
      <c r="H270" s="274" t="s">
        <v>31</v>
      </c>
      <c r="I270" s="279"/>
      <c r="J270" s="274" t="s">
        <v>41</v>
      </c>
      <c r="K270" s="274" t="e">
        <f>VLOOKUP(A270,選手名簿!$A$3:$Q$170,11)</f>
        <v>#N/A</v>
      </c>
      <c r="L270" s="280" t="s">
        <v>31</v>
      </c>
      <c r="M270" s="280" t="e">
        <f>VLOOKUP(A270,選手名簿!$A$3:$Q$170,13)</f>
        <v>#N/A</v>
      </c>
      <c r="N270" s="335" t="e">
        <f>VLOOKUP(A270,選手名簿!$A$3:$Q$170,14)</f>
        <v>#N/A</v>
      </c>
      <c r="O270" s="335" t="s">
        <v>41</v>
      </c>
      <c r="P270" s="274"/>
      <c r="Q270" s="335" t="e">
        <f>VLOOKUP(A270,選手名簿!$A$3:$Q$170,17)</f>
        <v>#N/A</v>
      </c>
      <c r="R270" s="274"/>
      <c r="S270" s="274">
        <v>4</v>
      </c>
      <c r="T270" s="333">
        <v>7</v>
      </c>
      <c r="U270" s="232"/>
      <c r="V270" s="232" t="str">
        <f t="shared" si="9"/>
        <v/>
      </c>
      <c r="W270" s="232" t="e">
        <f t="shared" si="10"/>
        <v>#VALUE!</v>
      </c>
      <c r="X270" s="234">
        <v>251</v>
      </c>
    </row>
    <row r="271" spans="1:24" s="234" customFormat="1" ht="14.5" thickBot="1" x14ac:dyDescent="0.25">
      <c r="A271" s="349"/>
      <c r="B271" s="350" t="s">
        <v>4</v>
      </c>
      <c r="C271" s="349">
        <v>30</v>
      </c>
      <c r="D271" s="297" t="s">
        <v>19</v>
      </c>
      <c r="E271" s="297"/>
      <c r="F271" s="297" t="s">
        <v>29</v>
      </c>
      <c r="G271" s="351"/>
      <c r="H271" s="297" t="s">
        <v>31</v>
      </c>
      <c r="I271" s="352"/>
      <c r="J271" s="297" t="s">
        <v>41</v>
      </c>
      <c r="K271" s="297" t="e">
        <f>VLOOKUP(A271,選手名簿!$A$3:$Q$170,11)</f>
        <v>#N/A</v>
      </c>
      <c r="L271" s="353" t="s">
        <v>31</v>
      </c>
      <c r="M271" s="353" t="e">
        <f>VLOOKUP(A271,選手名簿!$A$3:$Q$170,13)</f>
        <v>#N/A</v>
      </c>
      <c r="N271" s="354" t="e">
        <f>VLOOKUP(A271,選手名簿!$A$3:$Q$170,14)</f>
        <v>#N/A</v>
      </c>
      <c r="O271" s="354" t="s">
        <v>41</v>
      </c>
      <c r="P271" s="297"/>
      <c r="Q271" s="354" t="e">
        <f>VLOOKUP(A271,選手名簿!$A$3:$Q$170,17)</f>
        <v>#N/A</v>
      </c>
      <c r="R271" s="297"/>
      <c r="S271" s="297">
        <v>4</v>
      </c>
      <c r="T271" s="349">
        <v>8</v>
      </c>
      <c r="U271" s="232"/>
      <c r="V271" s="232" t="str">
        <f t="shared" si="9"/>
        <v/>
      </c>
      <c r="W271" s="232" t="e">
        <f t="shared" si="10"/>
        <v>#VALUE!</v>
      </c>
      <c r="X271" s="234">
        <v>252</v>
      </c>
    </row>
    <row r="272" spans="1:24" s="234" customFormat="1" ht="14.5" thickTop="1" x14ac:dyDescent="0.2">
      <c r="A272" s="355"/>
      <c r="B272" s="356" t="s">
        <v>4</v>
      </c>
      <c r="C272" s="355">
        <v>30</v>
      </c>
      <c r="D272" s="298" t="s">
        <v>19</v>
      </c>
      <c r="E272" s="298"/>
      <c r="F272" s="298" t="s">
        <v>29</v>
      </c>
      <c r="G272" s="357"/>
      <c r="H272" s="298" t="s">
        <v>31</v>
      </c>
      <c r="I272" s="358"/>
      <c r="J272" s="298" t="s">
        <v>41</v>
      </c>
      <c r="K272" s="298" t="e">
        <f>VLOOKUP(A272,選手名簿!$A$3:$Q$170,11)</f>
        <v>#N/A</v>
      </c>
      <c r="L272" s="359" t="s">
        <v>31</v>
      </c>
      <c r="M272" s="359" t="e">
        <f>VLOOKUP(A272,選手名簿!$A$3:$Q$170,13)</f>
        <v>#N/A</v>
      </c>
      <c r="N272" s="360" t="e">
        <f>VLOOKUP(A272,選手名簿!$A$3:$Q$170,14)</f>
        <v>#N/A</v>
      </c>
      <c r="O272" s="360" t="s">
        <v>41</v>
      </c>
      <c r="P272" s="298"/>
      <c r="Q272" s="360" t="e">
        <f>VLOOKUP(A272,選手名簿!$A$3:$Q$170,17)</f>
        <v>#N/A</v>
      </c>
      <c r="R272" s="298"/>
      <c r="S272" s="298">
        <v>99</v>
      </c>
      <c r="T272" s="355">
        <v>1</v>
      </c>
      <c r="U272" s="232"/>
      <c r="V272" s="232" t="str">
        <f t="shared" si="9"/>
        <v/>
      </c>
      <c r="W272" s="232"/>
      <c r="X272" s="234">
        <v>253</v>
      </c>
    </row>
    <row r="273" spans="1:24" s="234" customFormat="1" x14ac:dyDescent="0.2">
      <c r="A273" s="333"/>
      <c r="B273" s="334" t="s">
        <v>4</v>
      </c>
      <c r="C273" s="333">
        <v>30</v>
      </c>
      <c r="D273" s="274" t="s">
        <v>19</v>
      </c>
      <c r="E273" s="274"/>
      <c r="F273" s="274" t="s">
        <v>29</v>
      </c>
      <c r="G273" s="278"/>
      <c r="H273" s="274" t="s">
        <v>31</v>
      </c>
      <c r="I273" s="279"/>
      <c r="J273" s="274" t="s">
        <v>41</v>
      </c>
      <c r="K273" s="274" t="e">
        <f>VLOOKUP(A273,選手名簿!$A$3:$Q$170,11)</f>
        <v>#N/A</v>
      </c>
      <c r="L273" s="280" t="s">
        <v>31</v>
      </c>
      <c r="M273" s="280" t="e">
        <f>VLOOKUP(A273,選手名簿!$A$3:$Q$170,13)</f>
        <v>#N/A</v>
      </c>
      <c r="N273" s="335" t="e">
        <f>VLOOKUP(A273,選手名簿!$A$3:$Q$170,14)</f>
        <v>#N/A</v>
      </c>
      <c r="O273" s="335" t="s">
        <v>41</v>
      </c>
      <c r="P273" s="274"/>
      <c r="Q273" s="335" t="e">
        <f>VLOOKUP(A273,選手名簿!$A$3:$Q$170,17)</f>
        <v>#N/A</v>
      </c>
      <c r="R273" s="274"/>
      <c r="S273" s="274">
        <v>99</v>
      </c>
      <c r="T273" s="333">
        <v>2</v>
      </c>
      <c r="U273" s="232"/>
      <c r="V273" s="232" t="str">
        <f t="shared" si="9"/>
        <v/>
      </c>
      <c r="W273" s="232"/>
      <c r="X273" s="234">
        <v>254</v>
      </c>
    </row>
    <row r="274" spans="1:24" s="234" customFormat="1" x14ac:dyDescent="0.2">
      <c r="A274" s="333"/>
      <c r="B274" s="334" t="s">
        <v>4</v>
      </c>
      <c r="C274" s="333">
        <v>30</v>
      </c>
      <c r="D274" s="274" t="s">
        <v>19</v>
      </c>
      <c r="E274" s="274"/>
      <c r="F274" s="274" t="s">
        <v>29</v>
      </c>
      <c r="G274" s="278"/>
      <c r="H274" s="274" t="s">
        <v>31</v>
      </c>
      <c r="I274" s="279"/>
      <c r="J274" s="274" t="s">
        <v>41</v>
      </c>
      <c r="K274" s="274" t="e">
        <f>VLOOKUP(A274,選手名簿!$A$3:$Q$170,11)</f>
        <v>#N/A</v>
      </c>
      <c r="L274" s="280" t="s">
        <v>31</v>
      </c>
      <c r="M274" s="280" t="e">
        <f>VLOOKUP(A274,選手名簿!$A$3:$Q$170,13)</f>
        <v>#N/A</v>
      </c>
      <c r="N274" s="335" t="e">
        <f>VLOOKUP(A274,選手名簿!$A$3:$Q$170,14)</f>
        <v>#N/A</v>
      </c>
      <c r="O274" s="335" t="s">
        <v>41</v>
      </c>
      <c r="P274" s="274"/>
      <c r="Q274" s="335" t="e">
        <f>VLOOKUP(A274,選手名簿!$A$3:$Q$170,17)</f>
        <v>#N/A</v>
      </c>
      <c r="R274" s="274"/>
      <c r="S274" s="274">
        <v>99</v>
      </c>
      <c r="T274" s="333">
        <v>3</v>
      </c>
      <c r="U274" s="232"/>
      <c r="V274" s="232" t="str">
        <f t="shared" si="9"/>
        <v/>
      </c>
      <c r="W274" s="232"/>
      <c r="X274" s="234">
        <v>255</v>
      </c>
    </row>
    <row r="275" spans="1:24" s="234" customFormat="1" x14ac:dyDescent="0.2">
      <c r="A275" s="333"/>
      <c r="B275" s="334" t="s">
        <v>4</v>
      </c>
      <c r="C275" s="333">
        <v>30</v>
      </c>
      <c r="D275" s="274" t="s">
        <v>19</v>
      </c>
      <c r="E275" s="274"/>
      <c r="F275" s="274" t="s">
        <v>29</v>
      </c>
      <c r="G275" s="278"/>
      <c r="H275" s="274" t="s">
        <v>31</v>
      </c>
      <c r="I275" s="279"/>
      <c r="J275" s="274" t="s">
        <v>41</v>
      </c>
      <c r="K275" s="274" t="e">
        <f>VLOOKUP(A275,選手名簿!$A$3:$Q$170,11)</f>
        <v>#N/A</v>
      </c>
      <c r="L275" s="280" t="s">
        <v>31</v>
      </c>
      <c r="M275" s="280" t="e">
        <f>VLOOKUP(A275,選手名簿!$A$3:$Q$170,13)</f>
        <v>#N/A</v>
      </c>
      <c r="N275" s="335" t="e">
        <f>VLOOKUP(A275,選手名簿!$A$3:$Q$170,14)</f>
        <v>#N/A</v>
      </c>
      <c r="O275" s="335" t="s">
        <v>41</v>
      </c>
      <c r="P275" s="274"/>
      <c r="Q275" s="335" t="e">
        <f>VLOOKUP(A275,選手名簿!$A$3:$Q$170,17)</f>
        <v>#N/A</v>
      </c>
      <c r="R275" s="274"/>
      <c r="S275" s="274">
        <v>99</v>
      </c>
      <c r="T275" s="333">
        <v>4</v>
      </c>
      <c r="U275" s="232"/>
      <c r="V275" s="232" t="str">
        <f t="shared" si="9"/>
        <v/>
      </c>
      <c r="W275" s="232"/>
      <c r="X275" s="234">
        <v>256</v>
      </c>
    </row>
    <row r="276" spans="1:24" s="234" customFormat="1" x14ac:dyDescent="0.2">
      <c r="A276" s="333"/>
      <c r="B276" s="334" t="s">
        <v>4</v>
      </c>
      <c r="C276" s="333">
        <v>30</v>
      </c>
      <c r="D276" s="274" t="s">
        <v>19</v>
      </c>
      <c r="E276" s="274"/>
      <c r="F276" s="274" t="s">
        <v>29</v>
      </c>
      <c r="G276" s="278"/>
      <c r="H276" s="274" t="s">
        <v>31</v>
      </c>
      <c r="I276" s="279"/>
      <c r="J276" s="274" t="s">
        <v>41</v>
      </c>
      <c r="K276" s="274" t="e">
        <f>VLOOKUP(A276,選手名簿!$A$3:$Q$170,11)</f>
        <v>#N/A</v>
      </c>
      <c r="L276" s="280" t="s">
        <v>31</v>
      </c>
      <c r="M276" s="280" t="e">
        <f>VLOOKUP(A276,選手名簿!$A$3:$Q$170,13)</f>
        <v>#N/A</v>
      </c>
      <c r="N276" s="335" t="e">
        <f>VLOOKUP(A276,選手名簿!$A$3:$Q$170,14)</f>
        <v>#N/A</v>
      </c>
      <c r="O276" s="335" t="s">
        <v>41</v>
      </c>
      <c r="P276" s="274"/>
      <c r="Q276" s="335" t="e">
        <f>VLOOKUP(A276,選手名簿!$A$3:$Q$170,17)</f>
        <v>#N/A</v>
      </c>
      <c r="R276" s="274"/>
      <c r="S276" s="274">
        <v>99</v>
      </c>
      <c r="T276" s="333">
        <v>5</v>
      </c>
      <c r="U276" s="232"/>
      <c r="V276" s="232" t="str">
        <f t="shared" si="9"/>
        <v/>
      </c>
      <c r="W276" s="232"/>
      <c r="X276" s="234">
        <v>257</v>
      </c>
    </row>
    <row r="277" spans="1:24" s="234" customFormat="1" x14ac:dyDescent="0.2">
      <c r="A277" s="333"/>
      <c r="B277" s="334" t="s">
        <v>4</v>
      </c>
      <c r="C277" s="333">
        <v>30</v>
      </c>
      <c r="D277" s="274" t="s">
        <v>19</v>
      </c>
      <c r="E277" s="274"/>
      <c r="F277" s="274" t="s">
        <v>29</v>
      </c>
      <c r="G277" s="278"/>
      <c r="H277" s="274" t="s">
        <v>31</v>
      </c>
      <c r="I277" s="279"/>
      <c r="J277" s="274" t="s">
        <v>41</v>
      </c>
      <c r="K277" s="274" t="e">
        <f>VLOOKUP(A277,選手名簿!$A$3:$Q$170,11)</f>
        <v>#N/A</v>
      </c>
      <c r="L277" s="280" t="s">
        <v>31</v>
      </c>
      <c r="M277" s="280" t="e">
        <f>VLOOKUP(A277,選手名簿!$A$3:$Q$170,13)</f>
        <v>#N/A</v>
      </c>
      <c r="N277" s="335" t="e">
        <f>VLOOKUP(A277,選手名簿!$A$3:$Q$170,14)</f>
        <v>#N/A</v>
      </c>
      <c r="O277" s="335" t="s">
        <v>41</v>
      </c>
      <c r="P277" s="274"/>
      <c r="Q277" s="335" t="e">
        <f>VLOOKUP(A277,選手名簿!$A$3:$Q$170,17)</f>
        <v>#N/A</v>
      </c>
      <c r="R277" s="274"/>
      <c r="S277" s="274">
        <v>99</v>
      </c>
      <c r="T277" s="333">
        <v>6</v>
      </c>
      <c r="U277" s="232"/>
      <c r="V277" s="232" t="str">
        <f t="shared" ref="V277:V340" si="11">IF(G277="","",(E277*60+G277))</f>
        <v/>
      </c>
      <c r="W277" s="232"/>
      <c r="X277" s="234">
        <v>258</v>
      </c>
    </row>
    <row r="278" spans="1:24" s="234" customFormat="1" x14ac:dyDescent="0.2">
      <c r="A278" s="333"/>
      <c r="B278" s="334" t="s">
        <v>4</v>
      </c>
      <c r="C278" s="333">
        <v>30</v>
      </c>
      <c r="D278" s="274" t="s">
        <v>19</v>
      </c>
      <c r="E278" s="274"/>
      <c r="F278" s="274" t="s">
        <v>29</v>
      </c>
      <c r="G278" s="278"/>
      <c r="H278" s="274" t="s">
        <v>31</v>
      </c>
      <c r="I278" s="279"/>
      <c r="J278" s="274" t="s">
        <v>41</v>
      </c>
      <c r="K278" s="274" t="e">
        <f>VLOOKUP(A278,選手名簿!$A$3:$Q$170,11)</f>
        <v>#N/A</v>
      </c>
      <c r="L278" s="280" t="s">
        <v>31</v>
      </c>
      <c r="M278" s="280" t="e">
        <f>VLOOKUP(A278,選手名簿!$A$3:$Q$170,13)</f>
        <v>#N/A</v>
      </c>
      <c r="N278" s="335" t="e">
        <f>VLOOKUP(A278,選手名簿!$A$3:$Q$170,14)</f>
        <v>#N/A</v>
      </c>
      <c r="O278" s="335" t="s">
        <v>41</v>
      </c>
      <c r="P278" s="274"/>
      <c r="Q278" s="335" t="e">
        <f>VLOOKUP(A278,選手名簿!$A$3:$Q$170,17)</f>
        <v>#N/A</v>
      </c>
      <c r="R278" s="274"/>
      <c r="S278" s="274">
        <v>99</v>
      </c>
      <c r="T278" s="333">
        <v>7</v>
      </c>
      <c r="U278" s="232"/>
      <c r="V278" s="232" t="str">
        <f t="shared" si="11"/>
        <v/>
      </c>
      <c r="W278" s="232"/>
      <c r="X278" s="234">
        <v>259</v>
      </c>
    </row>
    <row r="279" spans="1:24" s="234" customFormat="1" ht="14.5" thickBot="1" x14ac:dyDescent="0.25">
      <c r="A279" s="336"/>
      <c r="B279" s="337" t="s">
        <v>4</v>
      </c>
      <c r="C279" s="336">
        <v>30</v>
      </c>
      <c r="D279" s="295" t="s">
        <v>19</v>
      </c>
      <c r="E279" s="295"/>
      <c r="F279" s="295" t="s">
        <v>29</v>
      </c>
      <c r="G279" s="338"/>
      <c r="H279" s="295" t="s">
        <v>31</v>
      </c>
      <c r="I279" s="339"/>
      <c r="J279" s="295" t="s">
        <v>41</v>
      </c>
      <c r="K279" s="295" t="e">
        <f>VLOOKUP(A279,選手名簿!$A$3:$Q$170,11)</f>
        <v>#N/A</v>
      </c>
      <c r="L279" s="340" t="s">
        <v>31</v>
      </c>
      <c r="M279" s="340" t="e">
        <f>VLOOKUP(A279,選手名簿!$A$3:$Q$170,13)</f>
        <v>#N/A</v>
      </c>
      <c r="N279" s="341" t="e">
        <f>VLOOKUP(A279,選手名簿!$A$3:$Q$170,14)</f>
        <v>#N/A</v>
      </c>
      <c r="O279" s="341" t="s">
        <v>41</v>
      </c>
      <c r="P279" s="295"/>
      <c r="Q279" s="341" t="e">
        <f>VLOOKUP(A279,選手名簿!$A$3:$Q$170,17)</f>
        <v>#N/A</v>
      </c>
      <c r="R279" s="295"/>
      <c r="S279" s="295">
        <v>99</v>
      </c>
      <c r="T279" s="336">
        <v>8</v>
      </c>
      <c r="U279" s="232"/>
      <c r="V279" s="232" t="str">
        <f t="shared" si="11"/>
        <v/>
      </c>
      <c r="W279" s="232"/>
      <c r="X279" s="234">
        <v>260</v>
      </c>
    </row>
    <row r="280" spans="1:24" s="234" customFormat="1" x14ac:dyDescent="0.2">
      <c r="A280" s="328"/>
      <c r="B280" s="327" t="s">
        <v>4</v>
      </c>
      <c r="C280" s="328">
        <v>10</v>
      </c>
      <c r="D280" s="294" t="s">
        <v>332</v>
      </c>
      <c r="E280" s="294"/>
      <c r="F280" s="294" t="s">
        <v>29</v>
      </c>
      <c r="G280" s="329"/>
      <c r="H280" s="294" t="s">
        <v>31</v>
      </c>
      <c r="I280" s="330"/>
      <c r="J280" s="294" t="s">
        <v>41</v>
      </c>
      <c r="K280" s="294" t="e">
        <f>VLOOKUP(A280,選手名簿!$A$3:$Q$170,11)</f>
        <v>#N/A</v>
      </c>
      <c r="L280" s="331" t="s">
        <v>31</v>
      </c>
      <c r="M280" s="331" t="e">
        <f>VLOOKUP(A280,選手名簿!$A$3:$Q$170,13)</f>
        <v>#N/A</v>
      </c>
      <c r="N280" s="332" t="e">
        <f>VLOOKUP(A280,選手名簿!$A$3:$Q$170,14)</f>
        <v>#N/A</v>
      </c>
      <c r="O280" s="332" t="s">
        <v>41</v>
      </c>
      <c r="P280" s="294"/>
      <c r="Q280" s="332" t="e">
        <f>VLOOKUP(A280,選手名簿!$A$3:$Q$170,17)</f>
        <v>#N/A</v>
      </c>
      <c r="R280" s="294"/>
      <c r="S280" s="294">
        <v>1</v>
      </c>
      <c r="T280" s="328">
        <v>1</v>
      </c>
      <c r="U280" s="232"/>
      <c r="V280" s="232" t="str">
        <f t="shared" si="11"/>
        <v/>
      </c>
      <c r="W280" s="232"/>
      <c r="X280" s="234">
        <v>261</v>
      </c>
    </row>
    <row r="281" spans="1:24" s="234" customFormat="1" x14ac:dyDescent="0.2">
      <c r="A281" s="333"/>
      <c r="B281" s="334" t="s">
        <v>4</v>
      </c>
      <c r="C281" s="333">
        <v>10</v>
      </c>
      <c r="D281" s="274" t="s">
        <v>332</v>
      </c>
      <c r="E281" s="274"/>
      <c r="F281" s="274" t="s">
        <v>29</v>
      </c>
      <c r="G281" s="278"/>
      <c r="H281" s="274" t="s">
        <v>31</v>
      </c>
      <c r="I281" s="279"/>
      <c r="J281" s="274" t="s">
        <v>41</v>
      </c>
      <c r="K281" s="274" t="e">
        <f>VLOOKUP(A281,選手名簿!$A$3:$Q$170,11)</f>
        <v>#N/A</v>
      </c>
      <c r="L281" s="280" t="s">
        <v>31</v>
      </c>
      <c r="M281" s="280" t="e">
        <f>VLOOKUP(A281,選手名簿!$A$3:$Q$170,13)</f>
        <v>#N/A</v>
      </c>
      <c r="N281" s="335" t="e">
        <f>VLOOKUP(A281,選手名簿!$A$3:$Q$170,14)</f>
        <v>#N/A</v>
      </c>
      <c r="O281" s="335" t="s">
        <v>41</v>
      </c>
      <c r="P281" s="274"/>
      <c r="Q281" s="335" t="e">
        <f>VLOOKUP(A281,選手名簿!$A$3:$Q$170,17)</f>
        <v>#N/A</v>
      </c>
      <c r="R281" s="274"/>
      <c r="S281" s="274">
        <v>1</v>
      </c>
      <c r="T281" s="333">
        <v>2</v>
      </c>
      <c r="U281" s="232"/>
      <c r="V281" s="232" t="str">
        <f t="shared" si="11"/>
        <v/>
      </c>
      <c r="W281" s="232"/>
      <c r="X281" s="234">
        <v>262</v>
      </c>
    </row>
    <row r="282" spans="1:24" s="234" customFormat="1" x14ac:dyDescent="0.2">
      <c r="A282" s="333"/>
      <c r="B282" s="334" t="s">
        <v>4</v>
      </c>
      <c r="C282" s="333">
        <v>10</v>
      </c>
      <c r="D282" s="274" t="s">
        <v>332</v>
      </c>
      <c r="E282" s="274"/>
      <c r="F282" s="274" t="s">
        <v>29</v>
      </c>
      <c r="G282" s="278"/>
      <c r="H282" s="274" t="s">
        <v>31</v>
      </c>
      <c r="I282" s="279"/>
      <c r="J282" s="274" t="s">
        <v>41</v>
      </c>
      <c r="K282" s="274" t="e">
        <f>VLOOKUP(A282,選手名簿!$A$3:$Q$170,11)</f>
        <v>#N/A</v>
      </c>
      <c r="L282" s="280" t="s">
        <v>31</v>
      </c>
      <c r="M282" s="280" t="e">
        <f>VLOOKUP(A282,選手名簿!$A$3:$Q$170,13)</f>
        <v>#N/A</v>
      </c>
      <c r="N282" s="335" t="e">
        <f>VLOOKUP(A282,選手名簿!$A$3:$Q$170,14)</f>
        <v>#N/A</v>
      </c>
      <c r="O282" s="335" t="s">
        <v>41</v>
      </c>
      <c r="P282" s="274"/>
      <c r="Q282" s="335" t="e">
        <f>VLOOKUP(A282,選手名簿!$A$3:$Q$170,17)</f>
        <v>#N/A</v>
      </c>
      <c r="R282" s="274"/>
      <c r="S282" s="274">
        <v>1</v>
      </c>
      <c r="T282" s="333">
        <v>3</v>
      </c>
      <c r="U282" s="232"/>
      <c r="V282" s="232" t="str">
        <f t="shared" si="11"/>
        <v/>
      </c>
      <c r="W282" s="232"/>
      <c r="X282" s="234">
        <v>263</v>
      </c>
    </row>
    <row r="283" spans="1:24" s="234" customFormat="1" x14ac:dyDescent="0.2">
      <c r="A283" s="333"/>
      <c r="B283" s="334" t="s">
        <v>4</v>
      </c>
      <c r="C283" s="333">
        <v>10</v>
      </c>
      <c r="D283" s="274" t="s">
        <v>332</v>
      </c>
      <c r="E283" s="274"/>
      <c r="F283" s="274" t="s">
        <v>29</v>
      </c>
      <c r="G283" s="278"/>
      <c r="H283" s="274" t="s">
        <v>31</v>
      </c>
      <c r="I283" s="279"/>
      <c r="J283" s="274" t="s">
        <v>41</v>
      </c>
      <c r="K283" s="274" t="e">
        <f>VLOOKUP(A283,選手名簿!$A$3:$Q$170,11)</f>
        <v>#N/A</v>
      </c>
      <c r="L283" s="280" t="s">
        <v>31</v>
      </c>
      <c r="M283" s="280" t="e">
        <f>VLOOKUP(A283,選手名簿!$A$3:$Q$170,13)</f>
        <v>#N/A</v>
      </c>
      <c r="N283" s="335" t="e">
        <f>VLOOKUP(A283,選手名簿!$A$3:$Q$170,14)</f>
        <v>#N/A</v>
      </c>
      <c r="O283" s="335" t="s">
        <v>41</v>
      </c>
      <c r="P283" s="274"/>
      <c r="Q283" s="335" t="e">
        <f>VLOOKUP(A283,選手名簿!$A$3:$Q$170,17)</f>
        <v>#N/A</v>
      </c>
      <c r="R283" s="274"/>
      <c r="S283" s="274">
        <v>1</v>
      </c>
      <c r="T283" s="333">
        <v>4</v>
      </c>
      <c r="U283" s="232"/>
      <c r="V283" s="232" t="str">
        <f t="shared" si="11"/>
        <v/>
      </c>
      <c r="W283" s="232"/>
      <c r="X283" s="234">
        <v>264</v>
      </c>
    </row>
    <row r="284" spans="1:24" s="234" customFormat="1" x14ac:dyDescent="0.2">
      <c r="A284" s="333"/>
      <c r="B284" s="334" t="s">
        <v>4</v>
      </c>
      <c r="C284" s="333">
        <v>10</v>
      </c>
      <c r="D284" s="274" t="s">
        <v>332</v>
      </c>
      <c r="E284" s="274"/>
      <c r="F284" s="274" t="s">
        <v>29</v>
      </c>
      <c r="G284" s="278"/>
      <c r="H284" s="274" t="s">
        <v>31</v>
      </c>
      <c r="I284" s="279"/>
      <c r="J284" s="274" t="s">
        <v>41</v>
      </c>
      <c r="K284" s="274" t="e">
        <f>VLOOKUP(A284,選手名簿!$A$3:$Q$170,11)</f>
        <v>#N/A</v>
      </c>
      <c r="L284" s="280" t="s">
        <v>31</v>
      </c>
      <c r="M284" s="280" t="e">
        <f>VLOOKUP(A284,選手名簿!$A$3:$Q$170,13)</f>
        <v>#N/A</v>
      </c>
      <c r="N284" s="335" t="e">
        <f>VLOOKUP(A284,選手名簿!$A$3:$Q$170,14)</f>
        <v>#N/A</v>
      </c>
      <c r="O284" s="335" t="s">
        <v>41</v>
      </c>
      <c r="P284" s="274"/>
      <c r="Q284" s="335" t="e">
        <f>VLOOKUP(A284,選手名簿!$A$3:$Q$170,17)</f>
        <v>#N/A</v>
      </c>
      <c r="R284" s="274"/>
      <c r="S284" s="274">
        <v>1</v>
      </c>
      <c r="T284" s="333">
        <v>5</v>
      </c>
      <c r="U284" s="232"/>
      <c r="V284" s="232" t="str">
        <f t="shared" si="11"/>
        <v/>
      </c>
      <c r="W284" s="232"/>
      <c r="X284" s="234">
        <v>265</v>
      </c>
    </row>
    <row r="285" spans="1:24" s="234" customFormat="1" x14ac:dyDescent="0.2">
      <c r="A285" s="333"/>
      <c r="B285" s="334" t="s">
        <v>4</v>
      </c>
      <c r="C285" s="333">
        <v>10</v>
      </c>
      <c r="D285" s="274" t="s">
        <v>332</v>
      </c>
      <c r="E285" s="274"/>
      <c r="F285" s="274" t="s">
        <v>29</v>
      </c>
      <c r="G285" s="278"/>
      <c r="H285" s="274" t="s">
        <v>31</v>
      </c>
      <c r="I285" s="279"/>
      <c r="J285" s="274" t="s">
        <v>41</v>
      </c>
      <c r="K285" s="274" t="e">
        <f>VLOOKUP(A285,選手名簿!$A$3:$Q$170,11)</f>
        <v>#N/A</v>
      </c>
      <c r="L285" s="280" t="s">
        <v>31</v>
      </c>
      <c r="M285" s="280" t="e">
        <f>VLOOKUP(A285,選手名簿!$A$3:$Q$170,13)</f>
        <v>#N/A</v>
      </c>
      <c r="N285" s="335" t="e">
        <f>VLOOKUP(A285,選手名簿!$A$3:$Q$170,14)</f>
        <v>#N/A</v>
      </c>
      <c r="O285" s="335" t="s">
        <v>41</v>
      </c>
      <c r="P285" s="274"/>
      <c r="Q285" s="335" t="e">
        <f>VLOOKUP(A285,選手名簿!$A$3:$Q$170,17)</f>
        <v>#N/A</v>
      </c>
      <c r="R285" s="274"/>
      <c r="S285" s="274">
        <v>1</v>
      </c>
      <c r="T285" s="333">
        <v>6</v>
      </c>
      <c r="U285" s="232"/>
      <c r="V285" s="232" t="str">
        <f t="shared" si="11"/>
        <v/>
      </c>
      <c r="W285" s="232"/>
      <c r="X285" s="234">
        <v>266</v>
      </c>
    </row>
    <row r="286" spans="1:24" s="234" customFormat="1" x14ac:dyDescent="0.2">
      <c r="A286" s="333"/>
      <c r="B286" s="334" t="s">
        <v>4</v>
      </c>
      <c r="C286" s="333">
        <v>10</v>
      </c>
      <c r="D286" s="274" t="s">
        <v>332</v>
      </c>
      <c r="E286" s="274"/>
      <c r="F286" s="274" t="s">
        <v>29</v>
      </c>
      <c r="G286" s="278"/>
      <c r="H286" s="274" t="s">
        <v>31</v>
      </c>
      <c r="I286" s="279"/>
      <c r="J286" s="274" t="s">
        <v>41</v>
      </c>
      <c r="K286" s="274" t="e">
        <f>VLOOKUP(A286,選手名簿!$A$3:$Q$170,11)</f>
        <v>#N/A</v>
      </c>
      <c r="L286" s="280" t="s">
        <v>31</v>
      </c>
      <c r="M286" s="280" t="e">
        <f>VLOOKUP(A286,選手名簿!$A$3:$Q$170,13)</f>
        <v>#N/A</v>
      </c>
      <c r="N286" s="335" t="e">
        <f>VLOOKUP(A286,選手名簿!$A$3:$Q$170,14)</f>
        <v>#N/A</v>
      </c>
      <c r="O286" s="335" t="s">
        <v>41</v>
      </c>
      <c r="P286" s="274"/>
      <c r="Q286" s="335" t="e">
        <f>VLOOKUP(A286,選手名簿!$A$3:$Q$170,17)</f>
        <v>#N/A</v>
      </c>
      <c r="R286" s="274"/>
      <c r="S286" s="274">
        <v>1</v>
      </c>
      <c r="T286" s="333">
        <v>7</v>
      </c>
      <c r="U286" s="232"/>
      <c r="V286" s="232" t="str">
        <f t="shared" si="11"/>
        <v/>
      </c>
      <c r="W286" s="232"/>
      <c r="X286" s="234">
        <v>267</v>
      </c>
    </row>
    <row r="287" spans="1:24" s="234" customFormat="1" x14ac:dyDescent="0.2">
      <c r="A287" s="333"/>
      <c r="B287" s="334" t="s">
        <v>4</v>
      </c>
      <c r="C287" s="333">
        <v>10</v>
      </c>
      <c r="D287" s="274" t="s">
        <v>332</v>
      </c>
      <c r="E287" s="274"/>
      <c r="F287" s="274" t="s">
        <v>29</v>
      </c>
      <c r="G287" s="278"/>
      <c r="H287" s="274" t="s">
        <v>31</v>
      </c>
      <c r="I287" s="279"/>
      <c r="J287" s="274" t="s">
        <v>41</v>
      </c>
      <c r="K287" s="274" t="e">
        <f>VLOOKUP(A287,選手名簿!$A$3:$Q$170,11)</f>
        <v>#N/A</v>
      </c>
      <c r="L287" s="280" t="s">
        <v>31</v>
      </c>
      <c r="M287" s="280" t="e">
        <f>VLOOKUP(A287,選手名簿!$A$3:$Q$170,13)</f>
        <v>#N/A</v>
      </c>
      <c r="N287" s="335" t="e">
        <f>VLOOKUP(A287,選手名簿!$A$3:$Q$170,14)</f>
        <v>#N/A</v>
      </c>
      <c r="O287" s="335" t="s">
        <v>41</v>
      </c>
      <c r="P287" s="274"/>
      <c r="Q287" s="335" t="e">
        <f>VLOOKUP(A287,選手名簿!$A$3:$Q$170,17)</f>
        <v>#N/A</v>
      </c>
      <c r="R287" s="274"/>
      <c r="S287" s="274">
        <v>1</v>
      </c>
      <c r="T287" s="333">
        <v>8</v>
      </c>
      <c r="U287" s="232"/>
      <c r="V287" s="232" t="str">
        <f t="shared" si="11"/>
        <v/>
      </c>
      <c r="W287" s="232"/>
      <c r="X287" s="234">
        <v>268</v>
      </c>
    </row>
    <row r="288" spans="1:24" s="234" customFormat="1" x14ac:dyDescent="0.2">
      <c r="A288" s="333"/>
      <c r="B288" s="334" t="s">
        <v>4</v>
      </c>
      <c r="C288" s="333">
        <v>10</v>
      </c>
      <c r="D288" s="274" t="s">
        <v>332</v>
      </c>
      <c r="E288" s="274"/>
      <c r="F288" s="274" t="s">
        <v>29</v>
      </c>
      <c r="G288" s="278"/>
      <c r="H288" s="274" t="s">
        <v>31</v>
      </c>
      <c r="I288" s="279"/>
      <c r="J288" s="274" t="s">
        <v>41</v>
      </c>
      <c r="K288" s="274" t="e">
        <f>VLOOKUP(A288,選手名簿!$A$3:$Q$170,11)</f>
        <v>#N/A</v>
      </c>
      <c r="L288" s="280" t="s">
        <v>31</v>
      </c>
      <c r="M288" s="280" t="e">
        <f>VLOOKUP(A288,選手名簿!$A$3:$Q$170,13)</f>
        <v>#N/A</v>
      </c>
      <c r="N288" s="335" t="e">
        <f>VLOOKUP(A288,選手名簿!$A$3:$Q$170,14)</f>
        <v>#N/A</v>
      </c>
      <c r="O288" s="335" t="s">
        <v>41</v>
      </c>
      <c r="P288" s="274"/>
      <c r="Q288" s="335" t="e">
        <f>VLOOKUP(A288,選手名簿!$A$3:$Q$170,17)</f>
        <v>#N/A</v>
      </c>
      <c r="R288" s="274"/>
      <c r="S288" s="274">
        <v>1</v>
      </c>
      <c r="T288" s="333">
        <v>9</v>
      </c>
      <c r="U288" s="232"/>
      <c r="V288" s="232" t="str">
        <f t="shared" si="11"/>
        <v/>
      </c>
      <c r="W288" s="232"/>
      <c r="X288" s="234">
        <v>269</v>
      </c>
    </row>
    <row r="289" spans="1:24" s="234" customFormat="1" ht="14.5" thickBot="1" x14ac:dyDescent="0.25">
      <c r="A289" s="336"/>
      <c r="B289" s="337" t="s">
        <v>4</v>
      </c>
      <c r="C289" s="336">
        <v>10</v>
      </c>
      <c r="D289" s="295" t="s">
        <v>332</v>
      </c>
      <c r="E289" s="295"/>
      <c r="F289" s="295" t="s">
        <v>29</v>
      </c>
      <c r="G289" s="338"/>
      <c r="H289" s="295" t="s">
        <v>31</v>
      </c>
      <c r="I289" s="339"/>
      <c r="J289" s="295" t="s">
        <v>41</v>
      </c>
      <c r="K289" s="295" t="e">
        <f>VLOOKUP(A289,選手名簿!$A$3:$Q$170,11)</f>
        <v>#N/A</v>
      </c>
      <c r="L289" s="340" t="s">
        <v>31</v>
      </c>
      <c r="M289" s="340" t="e">
        <f>VLOOKUP(A289,選手名簿!$A$3:$Q$170,13)</f>
        <v>#N/A</v>
      </c>
      <c r="N289" s="341" t="e">
        <f>VLOOKUP(A289,選手名簿!$A$3:$Q$170,14)</f>
        <v>#N/A</v>
      </c>
      <c r="O289" s="341" t="s">
        <v>41</v>
      </c>
      <c r="P289" s="295"/>
      <c r="Q289" s="341" t="e">
        <f>VLOOKUP(A289,選手名簿!$A$3:$Q$170,17)</f>
        <v>#N/A</v>
      </c>
      <c r="R289" s="295"/>
      <c r="S289" s="295">
        <v>1</v>
      </c>
      <c r="T289" s="336">
        <v>10</v>
      </c>
      <c r="U289" s="232"/>
      <c r="V289" s="232" t="str">
        <f t="shared" si="11"/>
        <v/>
      </c>
      <c r="W289" s="232"/>
      <c r="X289" s="234">
        <v>270</v>
      </c>
    </row>
    <row r="290" spans="1:24" s="234" customFormat="1" x14ac:dyDescent="0.2">
      <c r="A290" s="255"/>
      <c r="B290" s="262" t="s">
        <v>4</v>
      </c>
      <c r="C290" s="255">
        <v>20</v>
      </c>
      <c r="D290" s="232" t="s">
        <v>189</v>
      </c>
      <c r="E290" s="232"/>
      <c r="F290" s="232" t="s">
        <v>29</v>
      </c>
      <c r="G290" s="256"/>
      <c r="H290" s="232" t="s">
        <v>31</v>
      </c>
      <c r="I290" s="257"/>
      <c r="J290" s="232" t="s">
        <v>41</v>
      </c>
      <c r="K290" s="232" t="e">
        <f>VLOOKUP(A290,選手名簿!$A$3:$Q$170,11)</f>
        <v>#N/A</v>
      </c>
      <c r="L290" s="258" t="s">
        <v>31</v>
      </c>
      <c r="M290" s="258" t="e">
        <f>VLOOKUP(A290,選手名簿!$A$3:$Q$170,13)</f>
        <v>#N/A</v>
      </c>
      <c r="N290" s="234" t="e">
        <f>VLOOKUP(A290,選手名簿!$A$3:$Q$170,14)</f>
        <v>#N/A</v>
      </c>
      <c r="O290" s="234" t="s">
        <v>41</v>
      </c>
      <c r="P290" s="232"/>
      <c r="Q290" s="234" t="e">
        <f>VLOOKUP(A290,選手名簿!$A$3:$Q$170,17)</f>
        <v>#N/A</v>
      </c>
      <c r="R290" s="232"/>
      <c r="S290" s="232">
        <v>1</v>
      </c>
      <c r="T290" s="255">
        <v>1</v>
      </c>
      <c r="U290" s="232"/>
      <c r="V290" s="232" t="str">
        <f t="shared" si="11"/>
        <v/>
      </c>
      <c r="W290" s="232"/>
      <c r="X290" s="234">
        <v>271</v>
      </c>
    </row>
    <row r="291" spans="1:24" s="234" customFormat="1" x14ac:dyDescent="0.2">
      <c r="A291" s="255"/>
      <c r="B291" s="262" t="s">
        <v>4</v>
      </c>
      <c r="C291" s="255">
        <v>20</v>
      </c>
      <c r="D291" s="232" t="s">
        <v>189</v>
      </c>
      <c r="E291" s="232"/>
      <c r="F291" s="232" t="s">
        <v>29</v>
      </c>
      <c r="G291" s="256"/>
      <c r="H291" s="232" t="s">
        <v>1253</v>
      </c>
      <c r="I291" s="257"/>
      <c r="J291" s="232" t="s">
        <v>41</v>
      </c>
      <c r="K291" s="232"/>
      <c r="L291" s="258" t="s">
        <v>31</v>
      </c>
      <c r="M291" s="258" t="e">
        <f>VLOOKUP(A291,選手名簿!$A$3:$Q$170,13)</f>
        <v>#N/A</v>
      </c>
      <c r="N291" s="234" t="e">
        <f>VLOOKUP(A291,選手名簿!$A$3:$Q$170,14)</f>
        <v>#N/A</v>
      </c>
      <c r="O291" s="234" t="s">
        <v>41</v>
      </c>
      <c r="P291" s="232"/>
      <c r="Q291" s="234" t="e">
        <f>VLOOKUP(A291,選手名簿!$A$3:$Q$170,17)</f>
        <v>#N/A</v>
      </c>
      <c r="R291" s="232"/>
      <c r="S291" s="232">
        <v>1</v>
      </c>
      <c r="T291" s="255">
        <v>2</v>
      </c>
      <c r="U291" s="232"/>
      <c r="V291" s="232" t="str">
        <f t="shared" si="11"/>
        <v/>
      </c>
      <c r="W291" s="232"/>
      <c r="X291" s="234">
        <v>272</v>
      </c>
    </row>
    <row r="292" spans="1:24" s="234" customFormat="1" x14ac:dyDescent="0.2">
      <c r="A292" s="255"/>
      <c r="B292" s="262" t="s">
        <v>4</v>
      </c>
      <c r="C292" s="255">
        <v>20</v>
      </c>
      <c r="D292" s="232" t="s">
        <v>189</v>
      </c>
      <c r="E292" s="232"/>
      <c r="F292" s="232" t="s">
        <v>29</v>
      </c>
      <c r="G292" s="256"/>
      <c r="H292" s="232" t="s">
        <v>1254</v>
      </c>
      <c r="I292" s="257"/>
      <c r="J292" s="232"/>
      <c r="K292" s="232"/>
      <c r="L292" s="258" t="s">
        <v>853</v>
      </c>
      <c r="M292" s="258" t="e">
        <f>VLOOKUP(A292,選手名簿!$A$3:$Q$170,13)</f>
        <v>#N/A</v>
      </c>
      <c r="N292" s="234" t="e">
        <f>VLOOKUP(A292,選手名簿!$A$3:$Q$170,14)</f>
        <v>#N/A</v>
      </c>
      <c r="O292" s="234" t="s">
        <v>41</v>
      </c>
      <c r="P292" s="232"/>
      <c r="Q292" s="234" t="e">
        <f>VLOOKUP(A292,選手名簿!$A$3:$Q$170,17)</f>
        <v>#N/A</v>
      </c>
      <c r="R292" s="232"/>
      <c r="S292" s="232">
        <v>1</v>
      </c>
      <c r="T292" s="255">
        <v>3</v>
      </c>
      <c r="U292" s="232"/>
      <c r="V292" s="232" t="str">
        <f t="shared" si="11"/>
        <v/>
      </c>
      <c r="W292" s="232"/>
      <c r="X292" s="234">
        <v>273</v>
      </c>
    </row>
    <row r="293" spans="1:24" s="234" customFormat="1" x14ac:dyDescent="0.2">
      <c r="A293" s="255"/>
      <c r="B293" s="262" t="s">
        <v>4</v>
      </c>
      <c r="C293" s="255">
        <v>20</v>
      </c>
      <c r="D293" s="232" t="s">
        <v>189</v>
      </c>
      <c r="E293" s="232"/>
      <c r="F293" s="232" t="s">
        <v>29</v>
      </c>
      <c r="G293" s="256"/>
      <c r="H293" s="232" t="s">
        <v>1251</v>
      </c>
      <c r="I293" s="257"/>
      <c r="J293" s="232"/>
      <c r="K293" s="232"/>
      <c r="L293" s="258" t="s">
        <v>854</v>
      </c>
      <c r="M293" s="258" t="e">
        <f>VLOOKUP(A293,選手名簿!$A$3:$Q$170,13)</f>
        <v>#N/A</v>
      </c>
      <c r="N293" s="234" t="e">
        <f>VLOOKUP(A293,選手名簿!$A$3:$Q$170,14)</f>
        <v>#N/A</v>
      </c>
      <c r="O293" s="234" t="s">
        <v>41</v>
      </c>
      <c r="P293" s="232"/>
      <c r="Q293" s="234" t="e">
        <f>VLOOKUP(A293,選手名簿!$A$3:$Q$170,17)</f>
        <v>#N/A</v>
      </c>
      <c r="R293" s="232"/>
      <c r="S293" s="232">
        <v>1</v>
      </c>
      <c r="T293" s="255">
        <v>4</v>
      </c>
      <c r="U293" s="232"/>
      <c r="V293" s="232" t="str">
        <f t="shared" si="11"/>
        <v/>
      </c>
      <c r="W293" s="232"/>
      <c r="X293" s="234">
        <v>274</v>
      </c>
    </row>
    <row r="294" spans="1:24" s="234" customFormat="1" x14ac:dyDescent="0.2">
      <c r="A294" s="255"/>
      <c r="B294" s="262" t="s">
        <v>4</v>
      </c>
      <c r="C294" s="255">
        <v>20</v>
      </c>
      <c r="D294" s="232" t="s">
        <v>189</v>
      </c>
      <c r="E294" s="232"/>
      <c r="F294" s="232" t="s">
        <v>29</v>
      </c>
      <c r="G294" s="256"/>
      <c r="H294" s="232" t="s">
        <v>1255</v>
      </c>
      <c r="I294" s="257"/>
      <c r="J294" s="232"/>
      <c r="K294" s="232"/>
      <c r="L294" s="258" t="s">
        <v>855</v>
      </c>
      <c r="M294" s="258" t="e">
        <f>VLOOKUP(A294,選手名簿!$A$3:$Q$170,13)</f>
        <v>#N/A</v>
      </c>
      <c r="N294" s="234" t="e">
        <f>VLOOKUP(A294,選手名簿!$A$3:$Q$170,14)</f>
        <v>#N/A</v>
      </c>
      <c r="O294" s="234" t="s">
        <v>41</v>
      </c>
      <c r="P294" s="232"/>
      <c r="Q294" s="234" t="e">
        <f>VLOOKUP(A294,選手名簿!$A$3:$Q$170,17)</f>
        <v>#N/A</v>
      </c>
      <c r="R294" s="232"/>
      <c r="S294" s="232">
        <v>1</v>
      </c>
      <c r="T294" s="255">
        <v>5</v>
      </c>
      <c r="U294" s="232"/>
      <c r="V294" s="232" t="str">
        <f t="shared" si="11"/>
        <v/>
      </c>
      <c r="W294" s="232"/>
      <c r="X294" s="234">
        <v>275</v>
      </c>
    </row>
    <row r="295" spans="1:24" s="234" customFormat="1" x14ac:dyDescent="0.2">
      <c r="A295" s="255"/>
      <c r="B295" s="262" t="s">
        <v>4</v>
      </c>
      <c r="C295" s="255">
        <v>20</v>
      </c>
      <c r="D295" s="232" t="s">
        <v>189</v>
      </c>
      <c r="E295" s="232"/>
      <c r="F295" s="232" t="s">
        <v>29</v>
      </c>
      <c r="G295" s="256"/>
      <c r="H295" s="232" t="s">
        <v>851</v>
      </c>
      <c r="I295" s="257"/>
      <c r="J295" s="232"/>
      <c r="K295" s="232"/>
      <c r="L295" s="258" t="s">
        <v>856</v>
      </c>
      <c r="M295" s="258" t="e">
        <f>VLOOKUP(A295,選手名簿!$A$3:$Q$170,13)</f>
        <v>#N/A</v>
      </c>
      <c r="N295" s="234" t="e">
        <f>VLOOKUP(A295,選手名簿!$A$3:$Q$170,14)</f>
        <v>#N/A</v>
      </c>
      <c r="O295" s="234" t="s">
        <v>41</v>
      </c>
      <c r="P295" s="232"/>
      <c r="Q295" s="234" t="e">
        <f>VLOOKUP(A295,選手名簿!$A$3:$Q$170,17)</f>
        <v>#N/A</v>
      </c>
      <c r="R295" s="232"/>
      <c r="S295" s="232">
        <v>1</v>
      </c>
      <c r="T295" s="255">
        <v>6</v>
      </c>
      <c r="U295" s="232"/>
      <c r="V295" s="232" t="str">
        <f t="shared" si="11"/>
        <v/>
      </c>
      <c r="W295" s="232"/>
      <c r="X295" s="234">
        <v>276</v>
      </c>
    </row>
    <row r="296" spans="1:24" s="234" customFormat="1" x14ac:dyDescent="0.2">
      <c r="A296" s="255"/>
      <c r="B296" s="262" t="s">
        <v>4</v>
      </c>
      <c r="C296" s="255">
        <v>20</v>
      </c>
      <c r="D296" s="232" t="s">
        <v>189</v>
      </c>
      <c r="E296" s="232"/>
      <c r="F296" s="232" t="s">
        <v>29</v>
      </c>
      <c r="G296" s="256"/>
      <c r="H296" s="232" t="s">
        <v>848</v>
      </c>
      <c r="I296" s="257"/>
      <c r="J296" s="232"/>
      <c r="K296" s="232"/>
      <c r="L296" s="258" t="s">
        <v>857</v>
      </c>
      <c r="M296" s="258" t="e">
        <f>VLOOKUP(A296,選手名簿!$A$3:$Q$170,13)</f>
        <v>#N/A</v>
      </c>
      <c r="N296" s="234" t="e">
        <f>VLOOKUP(A296,選手名簿!$A$3:$Q$170,14)</f>
        <v>#N/A</v>
      </c>
      <c r="O296" s="234" t="s">
        <v>41</v>
      </c>
      <c r="P296" s="232"/>
      <c r="Q296" s="234" t="e">
        <f>VLOOKUP(A296,選手名簿!$A$3:$Q$170,17)</f>
        <v>#N/A</v>
      </c>
      <c r="R296" s="232"/>
      <c r="S296" s="232">
        <v>1</v>
      </c>
      <c r="T296" s="255">
        <v>7</v>
      </c>
      <c r="U296" s="232"/>
      <c r="V296" s="232" t="str">
        <f t="shared" si="11"/>
        <v/>
      </c>
      <c r="W296" s="232"/>
      <c r="X296" s="234">
        <v>277</v>
      </c>
    </row>
    <row r="297" spans="1:24" s="234" customFormat="1" ht="14.5" thickBot="1" x14ac:dyDescent="0.25">
      <c r="A297" s="364"/>
      <c r="B297" s="365" t="s">
        <v>4</v>
      </c>
      <c r="C297" s="364">
        <v>20</v>
      </c>
      <c r="D297" s="299" t="s">
        <v>189</v>
      </c>
      <c r="E297" s="299"/>
      <c r="F297" s="299" t="s">
        <v>29</v>
      </c>
      <c r="G297" s="366"/>
      <c r="H297" s="299" t="s">
        <v>31</v>
      </c>
      <c r="I297" s="367"/>
      <c r="J297" s="299" t="s">
        <v>41</v>
      </c>
      <c r="K297" s="299" t="e">
        <f>VLOOKUP(A297,選手名簿!$A$3:$Q$170,11)</f>
        <v>#N/A</v>
      </c>
      <c r="L297" s="368" t="s">
        <v>31</v>
      </c>
      <c r="M297" s="368" t="e">
        <f>VLOOKUP(A297,選手名簿!$A$3:$Q$170,13)</f>
        <v>#N/A</v>
      </c>
      <c r="N297" s="369" t="e">
        <f>VLOOKUP(A297,選手名簿!$A$3:$Q$170,14)</f>
        <v>#N/A</v>
      </c>
      <c r="O297" s="369" t="s">
        <v>41</v>
      </c>
      <c r="P297" s="299"/>
      <c r="Q297" s="369" t="e">
        <f>VLOOKUP(A297,選手名簿!$A$3:$Q$170,17)</f>
        <v>#N/A</v>
      </c>
      <c r="R297" s="299"/>
      <c r="S297" s="299">
        <v>1</v>
      </c>
      <c r="T297" s="364">
        <v>8</v>
      </c>
      <c r="U297" s="299"/>
      <c r="V297" s="299" t="str">
        <f t="shared" si="11"/>
        <v/>
      </c>
      <c r="W297" s="232"/>
      <c r="X297" s="234">
        <v>278</v>
      </c>
    </row>
    <row r="298" spans="1:24" s="234" customFormat="1" x14ac:dyDescent="0.2">
      <c r="A298" s="255"/>
      <c r="B298" s="262" t="s">
        <v>4</v>
      </c>
      <c r="C298" s="255">
        <v>20</v>
      </c>
      <c r="D298" s="232" t="s">
        <v>189</v>
      </c>
      <c r="E298" s="232"/>
      <c r="F298" s="232" t="s">
        <v>29</v>
      </c>
      <c r="G298" s="256"/>
      <c r="H298" s="232" t="s">
        <v>31</v>
      </c>
      <c r="I298" s="257"/>
      <c r="J298" s="232" t="s">
        <v>41</v>
      </c>
      <c r="K298" s="232" t="e">
        <f>VLOOKUP(A298,選手名簿!$A$3:$Q$170,11)</f>
        <v>#N/A</v>
      </c>
      <c r="L298" s="258" t="s">
        <v>31</v>
      </c>
      <c r="M298" s="258" t="e">
        <f>VLOOKUP(A298,選手名簿!$A$3:$Q$170,13)</f>
        <v>#N/A</v>
      </c>
      <c r="N298" s="234" t="e">
        <f>VLOOKUP(A298,選手名簿!$A$3:$Q$170,14)</f>
        <v>#N/A</v>
      </c>
      <c r="O298" s="234" t="s">
        <v>41</v>
      </c>
      <c r="P298" s="232"/>
      <c r="Q298" s="234" t="e">
        <f>VLOOKUP(A298,選手名簿!$A$3:$Q$170,17)</f>
        <v>#N/A</v>
      </c>
      <c r="R298" s="232"/>
      <c r="S298" s="232">
        <v>2</v>
      </c>
      <c r="T298" s="255">
        <v>1</v>
      </c>
      <c r="U298" s="232"/>
      <c r="V298" s="232" t="str">
        <f t="shared" si="11"/>
        <v/>
      </c>
      <c r="W298" s="232"/>
      <c r="X298" s="234">
        <v>279</v>
      </c>
    </row>
    <row r="299" spans="1:24" s="234" customFormat="1" x14ac:dyDescent="0.2">
      <c r="A299" s="255"/>
      <c r="B299" s="262" t="s">
        <v>4</v>
      </c>
      <c r="C299" s="255">
        <v>20</v>
      </c>
      <c r="D299" s="232" t="s">
        <v>189</v>
      </c>
      <c r="E299" s="232"/>
      <c r="F299" s="232" t="s">
        <v>29</v>
      </c>
      <c r="G299" s="256"/>
      <c r="H299" s="232" t="s">
        <v>31</v>
      </c>
      <c r="I299" s="257"/>
      <c r="J299" s="232" t="s">
        <v>41</v>
      </c>
      <c r="K299" s="232" t="e">
        <f>VLOOKUP(A299,選手名簿!$A$3:$Q$170,11)</f>
        <v>#N/A</v>
      </c>
      <c r="L299" s="258" t="s">
        <v>31</v>
      </c>
      <c r="M299" s="258" t="e">
        <f>VLOOKUP(A299,選手名簿!$A$3:$Q$170,13)</f>
        <v>#N/A</v>
      </c>
      <c r="N299" s="234" t="e">
        <f>VLOOKUP(A299,選手名簿!$A$3:$Q$170,14)</f>
        <v>#N/A</v>
      </c>
      <c r="O299" s="234" t="s">
        <v>41</v>
      </c>
      <c r="P299" s="232"/>
      <c r="Q299" s="234" t="e">
        <f>VLOOKUP(A299,選手名簿!$A$3:$Q$170,17)</f>
        <v>#N/A</v>
      </c>
      <c r="R299" s="232"/>
      <c r="S299" s="232">
        <v>2</v>
      </c>
      <c r="T299" s="255">
        <v>2</v>
      </c>
      <c r="U299" s="232"/>
      <c r="V299" s="232" t="str">
        <f t="shared" si="11"/>
        <v/>
      </c>
      <c r="W299" s="232"/>
      <c r="X299" s="234">
        <v>280</v>
      </c>
    </row>
    <row r="300" spans="1:24" s="234" customFormat="1" x14ac:dyDescent="0.2">
      <c r="A300" s="255"/>
      <c r="B300" s="262" t="s">
        <v>4</v>
      </c>
      <c r="C300" s="255">
        <v>20</v>
      </c>
      <c r="D300" s="232" t="s">
        <v>189</v>
      </c>
      <c r="E300" s="232"/>
      <c r="F300" s="232" t="s">
        <v>29</v>
      </c>
      <c r="G300" s="256"/>
      <c r="H300" s="232" t="s">
        <v>31</v>
      </c>
      <c r="I300" s="257"/>
      <c r="J300" s="232" t="s">
        <v>41</v>
      </c>
      <c r="K300" s="232" t="e">
        <f>VLOOKUP(A300,選手名簿!$A$3:$Q$170,11)</f>
        <v>#N/A</v>
      </c>
      <c r="L300" s="258" t="s">
        <v>31</v>
      </c>
      <c r="M300" s="258" t="e">
        <f>VLOOKUP(A300,選手名簿!$A$3:$Q$170,13)</f>
        <v>#N/A</v>
      </c>
      <c r="N300" s="234" t="e">
        <f>VLOOKUP(A300,選手名簿!$A$3:$Q$170,14)</f>
        <v>#N/A</v>
      </c>
      <c r="O300" s="234" t="s">
        <v>41</v>
      </c>
      <c r="P300" s="232"/>
      <c r="Q300" s="234" t="e">
        <f>VLOOKUP(A300,選手名簿!$A$3:$Q$170,17)</f>
        <v>#N/A</v>
      </c>
      <c r="R300" s="232"/>
      <c r="S300" s="232">
        <v>2</v>
      </c>
      <c r="T300" s="255">
        <v>3</v>
      </c>
      <c r="U300" s="232"/>
      <c r="V300" s="232" t="str">
        <f t="shared" si="11"/>
        <v/>
      </c>
      <c r="W300" s="232"/>
      <c r="X300" s="234">
        <v>281</v>
      </c>
    </row>
    <row r="301" spans="1:24" s="234" customFormat="1" x14ac:dyDescent="0.2">
      <c r="A301" s="255"/>
      <c r="B301" s="262" t="s">
        <v>4</v>
      </c>
      <c r="C301" s="255">
        <v>20</v>
      </c>
      <c r="D301" s="232" t="s">
        <v>189</v>
      </c>
      <c r="E301" s="232"/>
      <c r="F301" s="232" t="s">
        <v>29</v>
      </c>
      <c r="G301" s="256"/>
      <c r="H301" s="232" t="s">
        <v>31</v>
      </c>
      <c r="I301" s="257"/>
      <c r="J301" s="232" t="s">
        <v>41</v>
      </c>
      <c r="K301" s="232" t="e">
        <f>VLOOKUP(A301,選手名簿!$A$3:$Q$170,11)</f>
        <v>#N/A</v>
      </c>
      <c r="L301" s="258" t="s">
        <v>31</v>
      </c>
      <c r="M301" s="258" t="e">
        <f>VLOOKUP(A301,選手名簿!$A$3:$Q$170,13)</f>
        <v>#N/A</v>
      </c>
      <c r="N301" s="234" t="e">
        <f>VLOOKUP(A301,選手名簿!$A$3:$Q$170,14)</f>
        <v>#N/A</v>
      </c>
      <c r="O301" s="234" t="s">
        <v>41</v>
      </c>
      <c r="P301" s="232"/>
      <c r="Q301" s="234" t="e">
        <f>VLOOKUP(A301,選手名簿!$A$3:$Q$170,17)</f>
        <v>#N/A</v>
      </c>
      <c r="R301" s="232"/>
      <c r="S301" s="232">
        <v>2</v>
      </c>
      <c r="T301" s="255">
        <v>4</v>
      </c>
      <c r="U301" s="232"/>
      <c r="V301" s="232" t="str">
        <f t="shared" si="11"/>
        <v/>
      </c>
      <c r="W301" s="232"/>
      <c r="X301" s="234">
        <v>282</v>
      </c>
    </row>
    <row r="302" spans="1:24" s="234" customFormat="1" x14ac:dyDescent="0.2">
      <c r="A302" s="255"/>
      <c r="B302" s="262" t="s">
        <v>4</v>
      </c>
      <c r="C302" s="255">
        <v>20</v>
      </c>
      <c r="D302" s="232" t="s">
        <v>189</v>
      </c>
      <c r="E302" s="232"/>
      <c r="F302" s="232" t="s">
        <v>29</v>
      </c>
      <c r="G302" s="256"/>
      <c r="H302" s="232" t="s">
        <v>31</v>
      </c>
      <c r="I302" s="257"/>
      <c r="J302" s="232" t="s">
        <v>41</v>
      </c>
      <c r="K302" s="232" t="e">
        <f>VLOOKUP(A302,選手名簿!$A$3:$Q$170,11)</f>
        <v>#N/A</v>
      </c>
      <c r="L302" s="258" t="s">
        <v>31</v>
      </c>
      <c r="M302" s="258" t="e">
        <f>VLOOKUP(A302,選手名簿!$A$3:$Q$170,13)</f>
        <v>#N/A</v>
      </c>
      <c r="N302" s="234" t="e">
        <f>VLOOKUP(A302,選手名簿!$A$3:$Q$170,14)</f>
        <v>#N/A</v>
      </c>
      <c r="O302" s="234" t="s">
        <v>41</v>
      </c>
      <c r="P302" s="232"/>
      <c r="Q302" s="234" t="e">
        <f>VLOOKUP(A302,選手名簿!$A$3:$Q$170,17)</f>
        <v>#N/A</v>
      </c>
      <c r="R302" s="232"/>
      <c r="S302" s="232">
        <v>2</v>
      </c>
      <c r="T302" s="255">
        <v>5</v>
      </c>
      <c r="U302" s="232"/>
      <c r="V302" s="232" t="str">
        <f t="shared" si="11"/>
        <v/>
      </c>
      <c r="W302" s="232"/>
      <c r="X302" s="234">
        <v>283</v>
      </c>
    </row>
    <row r="303" spans="1:24" s="234" customFormat="1" x14ac:dyDescent="0.2">
      <c r="A303" s="255"/>
      <c r="B303" s="262" t="s">
        <v>4</v>
      </c>
      <c r="C303" s="255">
        <v>20</v>
      </c>
      <c r="D303" s="232" t="s">
        <v>189</v>
      </c>
      <c r="E303" s="232"/>
      <c r="F303" s="232" t="s">
        <v>29</v>
      </c>
      <c r="G303" s="256"/>
      <c r="H303" s="232" t="s">
        <v>31</v>
      </c>
      <c r="I303" s="257"/>
      <c r="J303" s="232" t="s">
        <v>41</v>
      </c>
      <c r="K303" s="232" t="e">
        <f>VLOOKUP(A303,選手名簿!$A$3:$Q$170,11)</f>
        <v>#N/A</v>
      </c>
      <c r="L303" s="258" t="s">
        <v>31</v>
      </c>
      <c r="M303" s="258" t="e">
        <f>VLOOKUP(A303,選手名簿!$A$3:$Q$170,13)</f>
        <v>#N/A</v>
      </c>
      <c r="N303" s="234" t="e">
        <f>VLOOKUP(A303,選手名簿!$A$3:$Q$170,14)</f>
        <v>#N/A</v>
      </c>
      <c r="O303" s="234" t="s">
        <v>41</v>
      </c>
      <c r="P303" s="232"/>
      <c r="Q303" s="234" t="e">
        <f>VLOOKUP(A303,選手名簿!$A$3:$Q$170,17)</f>
        <v>#N/A</v>
      </c>
      <c r="R303" s="232"/>
      <c r="S303" s="232">
        <v>2</v>
      </c>
      <c r="T303" s="255">
        <v>6</v>
      </c>
      <c r="U303" s="232"/>
      <c r="V303" s="232" t="str">
        <f t="shared" si="11"/>
        <v/>
      </c>
      <c r="W303" s="232"/>
      <c r="X303" s="234">
        <v>284</v>
      </c>
    </row>
    <row r="304" spans="1:24" s="234" customFormat="1" x14ac:dyDescent="0.2">
      <c r="A304" s="255"/>
      <c r="B304" s="262" t="s">
        <v>4</v>
      </c>
      <c r="C304" s="255">
        <v>20</v>
      </c>
      <c r="D304" s="232" t="s">
        <v>189</v>
      </c>
      <c r="E304" s="232"/>
      <c r="F304" s="232" t="s">
        <v>29</v>
      </c>
      <c r="G304" s="256"/>
      <c r="H304" s="232" t="s">
        <v>31</v>
      </c>
      <c r="I304" s="257"/>
      <c r="J304" s="232" t="s">
        <v>41</v>
      </c>
      <c r="K304" s="232" t="e">
        <f>VLOOKUP(A304,選手名簿!$A$3:$Q$170,11)</f>
        <v>#N/A</v>
      </c>
      <c r="L304" s="258" t="s">
        <v>31</v>
      </c>
      <c r="M304" s="258" t="e">
        <f>VLOOKUP(A304,選手名簿!$A$3:$Q$170,13)</f>
        <v>#N/A</v>
      </c>
      <c r="N304" s="234" t="e">
        <f>VLOOKUP(A304,選手名簿!$A$3:$Q$170,14)</f>
        <v>#N/A</v>
      </c>
      <c r="O304" s="234" t="s">
        <v>41</v>
      </c>
      <c r="P304" s="232"/>
      <c r="Q304" s="234" t="e">
        <f>VLOOKUP(A304,選手名簿!$A$3:$Q$170,17)</f>
        <v>#N/A</v>
      </c>
      <c r="R304" s="232"/>
      <c r="S304" s="232">
        <v>2</v>
      </c>
      <c r="T304" s="255">
        <v>7</v>
      </c>
      <c r="U304" s="232"/>
      <c r="V304" s="232" t="str">
        <f t="shared" si="11"/>
        <v/>
      </c>
      <c r="W304" s="232"/>
      <c r="X304" s="234">
        <v>285</v>
      </c>
    </row>
    <row r="305" spans="1:24" s="234" customFormat="1" ht="14.5" thickBot="1" x14ac:dyDescent="0.25">
      <c r="A305" s="370"/>
      <c r="B305" s="371" t="s">
        <v>4</v>
      </c>
      <c r="C305" s="370">
        <v>20</v>
      </c>
      <c r="D305" s="300" t="s">
        <v>189</v>
      </c>
      <c r="E305" s="300"/>
      <c r="F305" s="300" t="s">
        <v>29</v>
      </c>
      <c r="G305" s="372"/>
      <c r="H305" s="300" t="s">
        <v>31</v>
      </c>
      <c r="I305" s="373"/>
      <c r="J305" s="300" t="s">
        <v>41</v>
      </c>
      <c r="K305" s="300" t="e">
        <f>VLOOKUP(A305,選手名簿!$A$3:$Q$170,11)</f>
        <v>#N/A</v>
      </c>
      <c r="L305" s="374" t="s">
        <v>31</v>
      </c>
      <c r="M305" s="374" t="e">
        <f>VLOOKUP(A305,選手名簿!$A$3:$Q$170,13)</f>
        <v>#N/A</v>
      </c>
      <c r="N305" s="375" t="e">
        <f>VLOOKUP(A305,選手名簿!$A$3:$Q$170,14)</f>
        <v>#N/A</v>
      </c>
      <c r="O305" s="375" t="s">
        <v>41</v>
      </c>
      <c r="P305" s="300"/>
      <c r="Q305" s="375" t="e">
        <f>VLOOKUP(A305,選手名簿!$A$3:$Q$170,17)</f>
        <v>#N/A</v>
      </c>
      <c r="R305" s="300"/>
      <c r="S305" s="300">
        <v>2</v>
      </c>
      <c r="T305" s="370">
        <v>8</v>
      </c>
      <c r="U305" s="300"/>
      <c r="V305" s="300" t="str">
        <f t="shared" si="11"/>
        <v/>
      </c>
      <c r="W305" s="232"/>
      <c r="X305" s="234">
        <v>286</v>
      </c>
    </row>
    <row r="306" spans="1:24" s="234" customFormat="1" ht="14.5" thickTop="1" x14ac:dyDescent="0.2">
      <c r="A306" s="255"/>
      <c r="B306" s="262" t="s">
        <v>4</v>
      </c>
      <c r="C306" s="255">
        <v>20</v>
      </c>
      <c r="D306" s="232" t="s">
        <v>189</v>
      </c>
      <c r="E306" s="232"/>
      <c r="F306" s="232" t="s">
        <v>29</v>
      </c>
      <c r="G306" s="256"/>
      <c r="H306" s="232" t="s">
        <v>31</v>
      </c>
      <c r="I306" s="257"/>
      <c r="J306" s="232" t="s">
        <v>41</v>
      </c>
      <c r="K306" s="232" t="e">
        <f>VLOOKUP(A306,選手名簿!$A$3:$Q$170,11)</f>
        <v>#N/A</v>
      </c>
      <c r="L306" s="258" t="s">
        <v>31</v>
      </c>
      <c r="M306" s="258" t="e">
        <f>VLOOKUP(A306,選手名簿!$A$3:$Q$170,13)</f>
        <v>#N/A</v>
      </c>
      <c r="N306" s="234" t="e">
        <f>VLOOKUP(A306,選手名簿!$A$3:$Q$170,14)</f>
        <v>#N/A</v>
      </c>
      <c r="O306" s="234" t="s">
        <v>41</v>
      </c>
      <c r="P306" s="232"/>
      <c r="Q306" s="234" t="e">
        <f>VLOOKUP(A306,選手名簿!$A$3:$Q$170,17)</f>
        <v>#N/A</v>
      </c>
      <c r="R306" s="232"/>
      <c r="S306" s="232">
        <v>99</v>
      </c>
      <c r="T306" s="255">
        <v>1</v>
      </c>
      <c r="U306" s="232"/>
      <c r="V306" s="232" t="str">
        <f t="shared" si="11"/>
        <v/>
      </c>
      <c r="W306" s="232"/>
      <c r="X306" s="234">
        <v>287</v>
      </c>
    </row>
    <row r="307" spans="1:24" s="234" customFormat="1" x14ac:dyDescent="0.2">
      <c r="A307" s="255"/>
      <c r="B307" s="262" t="s">
        <v>4</v>
      </c>
      <c r="C307" s="255">
        <v>20</v>
      </c>
      <c r="D307" s="232" t="s">
        <v>189</v>
      </c>
      <c r="E307" s="232"/>
      <c r="F307" s="232" t="s">
        <v>29</v>
      </c>
      <c r="G307" s="256"/>
      <c r="H307" s="232" t="s">
        <v>31</v>
      </c>
      <c r="I307" s="257"/>
      <c r="J307" s="232" t="s">
        <v>41</v>
      </c>
      <c r="K307" s="232" t="e">
        <f>VLOOKUP(A307,選手名簿!$A$3:$Q$170,11)</f>
        <v>#N/A</v>
      </c>
      <c r="L307" s="258" t="s">
        <v>31</v>
      </c>
      <c r="M307" s="258" t="e">
        <f>VLOOKUP(A307,選手名簿!$A$3:$Q$170,13)</f>
        <v>#N/A</v>
      </c>
      <c r="N307" s="234" t="e">
        <f>VLOOKUP(A307,選手名簿!$A$3:$Q$170,14)</f>
        <v>#N/A</v>
      </c>
      <c r="O307" s="234" t="s">
        <v>41</v>
      </c>
      <c r="P307" s="232"/>
      <c r="Q307" s="234" t="e">
        <f>VLOOKUP(A307,選手名簿!$A$3:$Q$170,17)</f>
        <v>#N/A</v>
      </c>
      <c r="R307" s="232"/>
      <c r="S307" s="232">
        <v>99</v>
      </c>
      <c r="T307" s="255">
        <v>2</v>
      </c>
      <c r="U307" s="232"/>
      <c r="V307" s="232" t="str">
        <f t="shared" si="11"/>
        <v/>
      </c>
      <c r="W307" s="232"/>
      <c r="X307" s="234">
        <v>288</v>
      </c>
    </row>
    <row r="308" spans="1:24" s="234" customFormat="1" x14ac:dyDescent="0.2">
      <c r="A308" s="255"/>
      <c r="B308" s="262" t="s">
        <v>4</v>
      </c>
      <c r="C308" s="255">
        <v>20</v>
      </c>
      <c r="D308" s="232" t="s">
        <v>189</v>
      </c>
      <c r="E308" s="232"/>
      <c r="F308" s="232" t="s">
        <v>29</v>
      </c>
      <c r="G308" s="256"/>
      <c r="H308" s="232" t="s">
        <v>31</v>
      </c>
      <c r="I308" s="257"/>
      <c r="J308" s="232" t="s">
        <v>41</v>
      </c>
      <c r="K308" s="232" t="e">
        <f>VLOOKUP(A308,選手名簿!$A$3:$Q$170,11)</f>
        <v>#N/A</v>
      </c>
      <c r="L308" s="258" t="s">
        <v>31</v>
      </c>
      <c r="M308" s="258" t="e">
        <f>VLOOKUP(A308,選手名簿!$A$3:$Q$170,13)</f>
        <v>#N/A</v>
      </c>
      <c r="N308" s="234" t="e">
        <f>VLOOKUP(A308,選手名簿!$A$3:$Q$170,14)</f>
        <v>#N/A</v>
      </c>
      <c r="O308" s="234" t="s">
        <v>41</v>
      </c>
      <c r="P308" s="232"/>
      <c r="Q308" s="234" t="e">
        <f>VLOOKUP(A308,選手名簿!$A$3:$Q$170,17)</f>
        <v>#N/A</v>
      </c>
      <c r="R308" s="232"/>
      <c r="S308" s="232">
        <v>99</v>
      </c>
      <c r="T308" s="255">
        <v>3</v>
      </c>
      <c r="U308" s="232"/>
      <c r="V308" s="232" t="str">
        <f t="shared" si="11"/>
        <v/>
      </c>
      <c r="W308" s="232"/>
      <c r="X308" s="234">
        <v>289</v>
      </c>
    </row>
    <row r="309" spans="1:24" s="234" customFormat="1" x14ac:dyDescent="0.2">
      <c r="A309" s="255"/>
      <c r="B309" s="262" t="s">
        <v>4</v>
      </c>
      <c r="C309" s="255">
        <v>20</v>
      </c>
      <c r="D309" s="232" t="s">
        <v>189</v>
      </c>
      <c r="E309" s="232"/>
      <c r="F309" s="232" t="s">
        <v>29</v>
      </c>
      <c r="G309" s="256"/>
      <c r="H309" s="232" t="s">
        <v>31</v>
      </c>
      <c r="I309" s="257"/>
      <c r="J309" s="232" t="s">
        <v>41</v>
      </c>
      <c r="K309" s="232" t="e">
        <f>VLOOKUP(A309,選手名簿!$A$3:$Q$170,11)</f>
        <v>#N/A</v>
      </c>
      <c r="L309" s="258" t="s">
        <v>31</v>
      </c>
      <c r="M309" s="258" t="e">
        <f>VLOOKUP(A309,選手名簿!$A$3:$Q$170,13)</f>
        <v>#N/A</v>
      </c>
      <c r="N309" s="234" t="e">
        <f>VLOOKUP(A309,選手名簿!$A$3:$Q$170,14)</f>
        <v>#N/A</v>
      </c>
      <c r="O309" s="234" t="s">
        <v>41</v>
      </c>
      <c r="P309" s="232"/>
      <c r="Q309" s="234" t="e">
        <f>VLOOKUP(A309,選手名簿!$A$3:$Q$170,17)</f>
        <v>#N/A</v>
      </c>
      <c r="R309" s="232"/>
      <c r="S309" s="232">
        <v>99</v>
      </c>
      <c r="T309" s="255">
        <v>4</v>
      </c>
      <c r="U309" s="232"/>
      <c r="V309" s="232" t="str">
        <f t="shared" si="11"/>
        <v/>
      </c>
      <c r="W309" s="232"/>
      <c r="X309" s="234">
        <v>290</v>
      </c>
    </row>
    <row r="310" spans="1:24" s="234" customFormat="1" x14ac:dyDescent="0.2">
      <c r="A310" s="255"/>
      <c r="B310" s="262" t="s">
        <v>4</v>
      </c>
      <c r="C310" s="255">
        <v>20</v>
      </c>
      <c r="D310" s="232" t="s">
        <v>189</v>
      </c>
      <c r="E310" s="232"/>
      <c r="F310" s="232" t="s">
        <v>29</v>
      </c>
      <c r="G310" s="256"/>
      <c r="H310" s="232" t="s">
        <v>31</v>
      </c>
      <c r="I310" s="257"/>
      <c r="J310" s="232" t="s">
        <v>41</v>
      </c>
      <c r="K310" s="232" t="e">
        <f>VLOOKUP(A310,選手名簿!$A$3:$Q$170,11)</f>
        <v>#N/A</v>
      </c>
      <c r="L310" s="258" t="s">
        <v>31</v>
      </c>
      <c r="M310" s="258" t="e">
        <f>VLOOKUP(A310,選手名簿!$A$3:$Q$170,13)</f>
        <v>#N/A</v>
      </c>
      <c r="N310" s="234" t="e">
        <f>VLOOKUP(A310,選手名簿!$A$3:$Q$170,14)</f>
        <v>#N/A</v>
      </c>
      <c r="O310" s="234" t="s">
        <v>41</v>
      </c>
      <c r="P310" s="232"/>
      <c r="Q310" s="234" t="e">
        <f>VLOOKUP(A310,選手名簿!$A$3:$Q$170,17)</f>
        <v>#N/A</v>
      </c>
      <c r="R310" s="232"/>
      <c r="S310" s="232">
        <v>99</v>
      </c>
      <c r="T310" s="255">
        <v>5</v>
      </c>
      <c r="U310" s="232"/>
      <c r="V310" s="232" t="str">
        <f t="shared" si="11"/>
        <v/>
      </c>
      <c r="W310" s="232"/>
      <c r="X310" s="234">
        <v>291</v>
      </c>
    </row>
    <row r="311" spans="1:24" s="234" customFormat="1" x14ac:dyDescent="0.2">
      <c r="A311" s="255"/>
      <c r="B311" s="262" t="s">
        <v>4</v>
      </c>
      <c r="C311" s="255">
        <v>20</v>
      </c>
      <c r="D311" s="232" t="s">
        <v>189</v>
      </c>
      <c r="E311" s="232"/>
      <c r="F311" s="232" t="s">
        <v>29</v>
      </c>
      <c r="G311" s="256"/>
      <c r="H311" s="232" t="s">
        <v>31</v>
      </c>
      <c r="I311" s="257"/>
      <c r="J311" s="232" t="s">
        <v>41</v>
      </c>
      <c r="K311" s="232" t="e">
        <f>VLOOKUP(A311,選手名簿!$A$3:$Q$170,11)</f>
        <v>#N/A</v>
      </c>
      <c r="L311" s="258" t="s">
        <v>31</v>
      </c>
      <c r="M311" s="258" t="e">
        <f>VLOOKUP(A311,選手名簿!$A$3:$Q$170,13)</f>
        <v>#N/A</v>
      </c>
      <c r="N311" s="234" t="e">
        <f>VLOOKUP(A311,選手名簿!$A$3:$Q$170,14)</f>
        <v>#N/A</v>
      </c>
      <c r="O311" s="234" t="s">
        <v>41</v>
      </c>
      <c r="P311" s="232"/>
      <c r="Q311" s="234" t="e">
        <f>VLOOKUP(A311,選手名簿!$A$3:$Q$170,17)</f>
        <v>#N/A</v>
      </c>
      <c r="R311" s="232"/>
      <c r="S311" s="232">
        <v>99</v>
      </c>
      <c r="T311" s="255">
        <v>6</v>
      </c>
      <c r="U311" s="232"/>
      <c r="V311" s="232" t="str">
        <f t="shared" si="11"/>
        <v/>
      </c>
      <c r="W311" s="232"/>
      <c r="X311" s="234">
        <v>292</v>
      </c>
    </row>
    <row r="312" spans="1:24" s="234" customFormat="1" x14ac:dyDescent="0.2">
      <c r="A312" s="255"/>
      <c r="B312" s="262" t="s">
        <v>4</v>
      </c>
      <c r="C312" s="255">
        <v>20</v>
      </c>
      <c r="D312" s="232" t="s">
        <v>189</v>
      </c>
      <c r="E312" s="232"/>
      <c r="F312" s="232" t="s">
        <v>29</v>
      </c>
      <c r="G312" s="256"/>
      <c r="H312" s="232" t="s">
        <v>31</v>
      </c>
      <c r="I312" s="257"/>
      <c r="J312" s="232" t="s">
        <v>41</v>
      </c>
      <c r="K312" s="232" t="e">
        <f>VLOOKUP(A312,選手名簿!$A$3:$Q$170,11)</f>
        <v>#N/A</v>
      </c>
      <c r="L312" s="258" t="s">
        <v>31</v>
      </c>
      <c r="M312" s="258" t="e">
        <f>VLOOKUP(A312,選手名簿!$A$3:$Q$170,13)</f>
        <v>#N/A</v>
      </c>
      <c r="N312" s="234" t="e">
        <f>VLOOKUP(A312,選手名簿!$A$3:$Q$170,14)</f>
        <v>#N/A</v>
      </c>
      <c r="O312" s="234" t="s">
        <v>41</v>
      </c>
      <c r="P312" s="232"/>
      <c r="Q312" s="234" t="e">
        <f>VLOOKUP(A312,選手名簿!$A$3:$Q$170,17)</f>
        <v>#N/A</v>
      </c>
      <c r="R312" s="232"/>
      <c r="S312" s="232">
        <v>99</v>
      </c>
      <c r="T312" s="255">
        <v>7</v>
      </c>
      <c r="U312" s="232"/>
      <c r="V312" s="232" t="str">
        <f t="shared" si="11"/>
        <v/>
      </c>
      <c r="W312" s="232"/>
      <c r="X312" s="234">
        <v>293</v>
      </c>
    </row>
    <row r="313" spans="1:24" s="234" customFormat="1" x14ac:dyDescent="0.2">
      <c r="A313" s="255"/>
      <c r="B313" s="262" t="s">
        <v>4</v>
      </c>
      <c r="C313" s="255">
        <v>20</v>
      </c>
      <c r="D313" s="232" t="s">
        <v>189</v>
      </c>
      <c r="E313" s="232"/>
      <c r="F313" s="232" t="s">
        <v>29</v>
      </c>
      <c r="G313" s="256"/>
      <c r="H313" s="232" t="s">
        <v>31</v>
      </c>
      <c r="I313" s="257"/>
      <c r="J313" s="232" t="s">
        <v>41</v>
      </c>
      <c r="K313" s="232" t="e">
        <f>VLOOKUP(A313,選手名簿!$A$3:$Q$170,11)</f>
        <v>#N/A</v>
      </c>
      <c r="L313" s="258" t="s">
        <v>31</v>
      </c>
      <c r="M313" s="258" t="e">
        <f>VLOOKUP(A313,選手名簿!$A$3:$Q$170,13)</f>
        <v>#N/A</v>
      </c>
      <c r="N313" s="234" t="e">
        <f>VLOOKUP(A313,選手名簿!$A$3:$Q$170,14)</f>
        <v>#N/A</v>
      </c>
      <c r="O313" s="234" t="s">
        <v>41</v>
      </c>
      <c r="P313" s="232"/>
      <c r="Q313" s="234" t="e">
        <f>VLOOKUP(A313,選手名簿!$A$3:$Q$170,17)</f>
        <v>#N/A</v>
      </c>
      <c r="R313" s="232"/>
      <c r="S313" s="232">
        <v>99</v>
      </c>
      <c r="T313" s="255">
        <v>8</v>
      </c>
      <c r="U313" s="232"/>
      <c r="V313" s="232" t="str">
        <f t="shared" si="11"/>
        <v/>
      </c>
      <c r="W313" s="232"/>
      <c r="X313" s="234">
        <v>294</v>
      </c>
    </row>
    <row r="314" spans="1:24" s="234" customFormat="1" x14ac:dyDescent="0.2">
      <c r="A314" s="255"/>
      <c r="B314" s="262"/>
      <c r="C314" s="255"/>
      <c r="D314" s="232"/>
      <c r="E314" s="232"/>
      <c r="F314" s="232" t="s">
        <v>29</v>
      </c>
      <c r="G314" s="256"/>
      <c r="H314" s="232" t="s">
        <v>31</v>
      </c>
      <c r="I314" s="257"/>
      <c r="J314" s="232" t="s">
        <v>41</v>
      </c>
      <c r="K314" s="232" t="e">
        <f>VLOOKUP(A314,選手名簿!$A$3:$Q$170,11)</f>
        <v>#N/A</v>
      </c>
      <c r="L314" s="258" t="s">
        <v>31</v>
      </c>
      <c r="M314" s="258" t="e">
        <f>VLOOKUP(A314,選手名簿!$A$3:$Q$170,13)</f>
        <v>#N/A</v>
      </c>
      <c r="N314" s="234" t="e">
        <f>VLOOKUP(A314,選手名簿!$A$3:$Q$170,14)</f>
        <v>#N/A</v>
      </c>
      <c r="O314" s="234" t="s">
        <v>41</v>
      </c>
      <c r="P314" s="232"/>
      <c r="Q314" s="234" t="e">
        <f>VLOOKUP(A314,選手名簿!$A$3:$Q$170,17)</f>
        <v>#N/A</v>
      </c>
      <c r="R314" s="232"/>
      <c r="S314" s="232"/>
      <c r="T314" s="255"/>
      <c r="U314" s="232"/>
      <c r="V314" s="232" t="str">
        <f t="shared" si="11"/>
        <v/>
      </c>
      <c r="W314" s="232"/>
      <c r="X314" s="234">
        <v>295</v>
      </c>
    </row>
    <row r="315" spans="1:24" s="234" customFormat="1" ht="14.5" thickBot="1" x14ac:dyDescent="0.25">
      <c r="A315" s="255"/>
      <c r="B315" s="262"/>
      <c r="C315" s="255"/>
      <c r="D315" s="232"/>
      <c r="E315" s="232"/>
      <c r="F315" s="232" t="s">
        <v>29</v>
      </c>
      <c r="G315" s="256"/>
      <c r="H315" s="232" t="s">
        <v>31</v>
      </c>
      <c r="I315" s="257"/>
      <c r="J315" s="232" t="s">
        <v>41</v>
      </c>
      <c r="K315" s="232" t="e">
        <f>VLOOKUP(A315,選手名簿!$A$3:$Q$170,11)</f>
        <v>#N/A</v>
      </c>
      <c r="L315" s="258" t="s">
        <v>31</v>
      </c>
      <c r="M315" s="258" t="e">
        <f>VLOOKUP(A315,選手名簿!$A$3:$Q$170,13)</f>
        <v>#N/A</v>
      </c>
      <c r="N315" s="234" t="e">
        <f>VLOOKUP(A315,選手名簿!$A$3:$Q$170,14)</f>
        <v>#N/A</v>
      </c>
      <c r="O315" s="234" t="s">
        <v>41</v>
      </c>
      <c r="P315" s="232"/>
      <c r="Q315" s="234" t="e">
        <f>VLOOKUP(A315,選手名簿!$A$3:$Q$170,17)</f>
        <v>#N/A</v>
      </c>
      <c r="R315" s="232"/>
      <c r="S315" s="232"/>
      <c r="T315" s="255"/>
      <c r="U315" s="232"/>
      <c r="V315" s="232" t="str">
        <f t="shared" si="11"/>
        <v/>
      </c>
      <c r="W315" s="232"/>
      <c r="X315" s="234">
        <v>296</v>
      </c>
    </row>
    <row r="316" spans="1:24" s="234" customFormat="1" x14ac:dyDescent="0.2">
      <c r="A316" s="328">
        <v>304</v>
      </c>
      <c r="B316" s="327" t="s">
        <v>4</v>
      </c>
      <c r="C316" s="328">
        <v>40</v>
      </c>
      <c r="D316" s="294" t="s">
        <v>20</v>
      </c>
      <c r="E316" s="294"/>
      <c r="F316" s="294" t="s">
        <v>29</v>
      </c>
      <c r="G316" s="329"/>
      <c r="H316" s="294" t="s">
        <v>31</v>
      </c>
      <c r="I316" s="330"/>
      <c r="J316" s="294" t="s">
        <v>41</v>
      </c>
      <c r="K316" s="294" t="str">
        <f>VLOOKUP(A316,選手名簿!$A$3:$Q$170,11)</f>
        <v>廿日岩巧真</v>
      </c>
      <c r="L316" s="331" t="s">
        <v>31</v>
      </c>
      <c r="M316" s="331" t="str">
        <f>VLOOKUP(A316,選手名簿!$A$3:$Q$170,13)</f>
        <v>松　陽</v>
      </c>
      <c r="N316" s="332">
        <f>VLOOKUP(A316,選手名簿!$A$3:$Q$170,14)</f>
        <v>1</v>
      </c>
      <c r="O316" s="332" t="s">
        <v>41</v>
      </c>
      <c r="P316" s="294"/>
      <c r="Q316" s="332" t="str">
        <f>VLOOKUP(A316,選手名簿!$A$3:$Q$170,17)</f>
        <v>ハツカイワ　タクマ</v>
      </c>
      <c r="R316" s="294"/>
      <c r="S316" s="294"/>
      <c r="T316" s="328">
        <v>1</v>
      </c>
      <c r="U316" s="232"/>
      <c r="V316" s="232" t="str">
        <f t="shared" si="11"/>
        <v/>
      </c>
      <c r="W316" s="232"/>
      <c r="X316" s="234">
        <v>297</v>
      </c>
    </row>
    <row r="317" spans="1:24" s="234" customFormat="1" x14ac:dyDescent="0.2">
      <c r="A317" s="333">
        <v>145</v>
      </c>
      <c r="B317" s="334" t="s">
        <v>4</v>
      </c>
      <c r="C317" s="333">
        <v>40</v>
      </c>
      <c r="D317" s="274" t="s">
        <v>20</v>
      </c>
      <c r="E317" s="274"/>
      <c r="F317" s="274" t="s">
        <v>29</v>
      </c>
      <c r="G317" s="278"/>
      <c r="H317" s="274" t="s">
        <v>31</v>
      </c>
      <c r="I317" s="279"/>
      <c r="J317" s="274" t="s">
        <v>41</v>
      </c>
      <c r="K317" s="274" t="str">
        <f>VLOOKUP(A317,選手名簿!$A$3:$Q$170,11)</f>
        <v>石橋長志郎</v>
      </c>
      <c r="L317" s="280" t="s">
        <v>31</v>
      </c>
      <c r="M317" s="280" t="str">
        <f>VLOOKUP(A317,選手名簿!$A$3:$Q$170,13)</f>
        <v>芦　城</v>
      </c>
      <c r="N317" s="335">
        <f>VLOOKUP(A317,選手名簿!$A$3:$Q$170,14)</f>
        <v>2</v>
      </c>
      <c r="O317" s="335" t="s">
        <v>41</v>
      </c>
      <c r="P317" s="274"/>
      <c r="Q317" s="335" t="str">
        <f>VLOOKUP(A317,選手名簿!$A$3:$Q$170,17)</f>
        <v>イシバシ　チョウシロウ</v>
      </c>
      <c r="R317" s="274"/>
      <c r="S317" s="274"/>
      <c r="T317" s="333">
        <v>2</v>
      </c>
      <c r="U317" s="232"/>
      <c r="V317" s="232" t="str">
        <f t="shared" si="11"/>
        <v/>
      </c>
      <c r="W317" s="232"/>
      <c r="X317" s="234">
        <v>298</v>
      </c>
    </row>
    <row r="318" spans="1:24" s="234" customFormat="1" x14ac:dyDescent="0.2">
      <c r="A318" s="333">
        <v>302</v>
      </c>
      <c r="B318" s="334" t="s">
        <v>4</v>
      </c>
      <c r="C318" s="333">
        <v>40</v>
      </c>
      <c r="D318" s="274" t="s">
        <v>20</v>
      </c>
      <c r="E318" s="274"/>
      <c r="F318" s="274" t="s">
        <v>29</v>
      </c>
      <c r="G318" s="278"/>
      <c r="H318" s="274" t="s">
        <v>31</v>
      </c>
      <c r="I318" s="279"/>
      <c r="J318" s="274" t="s">
        <v>41</v>
      </c>
      <c r="K318" s="274" t="str">
        <f>VLOOKUP(A318,選手名簿!$A$3:$Q$170,11)</f>
        <v>木戸口晴真</v>
      </c>
      <c r="L318" s="280" t="s">
        <v>31</v>
      </c>
      <c r="M318" s="280" t="str">
        <f>VLOOKUP(A318,選手名簿!$A$3:$Q$170,13)</f>
        <v>松　陽</v>
      </c>
      <c r="N318" s="335">
        <f>VLOOKUP(A318,選手名簿!$A$3:$Q$170,14)</f>
        <v>1</v>
      </c>
      <c r="O318" s="335" t="s">
        <v>41</v>
      </c>
      <c r="P318" s="274"/>
      <c r="Q318" s="335" t="str">
        <f>VLOOKUP(A318,選手名簿!$A$3:$Q$170,17)</f>
        <v>キドグチ　ハルマ</v>
      </c>
      <c r="R318" s="274"/>
      <c r="S318" s="274"/>
      <c r="T318" s="333">
        <v>3</v>
      </c>
      <c r="U318" s="232"/>
      <c r="V318" s="232" t="str">
        <f t="shared" si="11"/>
        <v/>
      </c>
      <c r="W318" s="232"/>
      <c r="X318" s="234">
        <v>299</v>
      </c>
    </row>
    <row r="319" spans="1:24" s="234" customFormat="1" x14ac:dyDescent="0.2">
      <c r="A319" s="333">
        <v>525</v>
      </c>
      <c r="B319" s="334" t="s">
        <v>4</v>
      </c>
      <c r="C319" s="333">
        <v>40</v>
      </c>
      <c r="D319" s="274" t="s">
        <v>20</v>
      </c>
      <c r="E319" s="274"/>
      <c r="F319" s="274" t="s">
        <v>29</v>
      </c>
      <c r="G319" s="278"/>
      <c r="H319" s="274" t="s">
        <v>31</v>
      </c>
      <c r="I319" s="279"/>
      <c r="J319" s="274" t="s">
        <v>41</v>
      </c>
      <c r="K319" s="274" t="str">
        <f>VLOOKUP(A319,選手名簿!$A$3:$Q$170,11)</f>
        <v>中居　煌士</v>
      </c>
      <c r="L319" s="280" t="s">
        <v>31</v>
      </c>
      <c r="M319" s="280" t="str">
        <f>VLOOKUP(A319,選手名簿!$A$3:$Q$170,13)</f>
        <v>南　部</v>
      </c>
      <c r="N319" s="335">
        <f>VLOOKUP(A319,選手名簿!$A$3:$Q$170,14)</f>
        <v>2</v>
      </c>
      <c r="O319" s="335" t="s">
        <v>41</v>
      </c>
      <c r="P319" s="274"/>
      <c r="Q319" s="335" t="str">
        <f>VLOOKUP(A319,選手名簿!$A$3:$Q$170,17)</f>
        <v>ナカイ　コウシ</v>
      </c>
      <c r="R319" s="274"/>
      <c r="S319" s="274"/>
      <c r="T319" s="333">
        <v>4</v>
      </c>
      <c r="U319" s="232"/>
      <c r="V319" s="232" t="str">
        <f t="shared" si="11"/>
        <v/>
      </c>
      <c r="W319" s="232"/>
      <c r="X319" s="234">
        <v>300</v>
      </c>
    </row>
    <row r="320" spans="1:24" s="234" customFormat="1" x14ac:dyDescent="0.2">
      <c r="A320" s="333">
        <v>141</v>
      </c>
      <c r="B320" s="334" t="s">
        <v>4</v>
      </c>
      <c r="C320" s="333">
        <v>40</v>
      </c>
      <c r="D320" s="274" t="s">
        <v>20</v>
      </c>
      <c r="E320" s="274"/>
      <c r="F320" s="274" t="s">
        <v>29</v>
      </c>
      <c r="G320" s="278"/>
      <c r="H320" s="274" t="s">
        <v>31</v>
      </c>
      <c r="I320" s="279"/>
      <c r="J320" s="274" t="s">
        <v>41</v>
      </c>
      <c r="K320" s="274" t="str">
        <f>VLOOKUP(A320,選手名簿!$A$3:$Q$170,11)</f>
        <v>大家　清空</v>
      </c>
      <c r="L320" s="280" t="s">
        <v>31</v>
      </c>
      <c r="M320" s="280" t="str">
        <f>VLOOKUP(A320,選手名簿!$A$3:$Q$170,13)</f>
        <v>芦　城</v>
      </c>
      <c r="N320" s="335">
        <f>VLOOKUP(A320,選手名簿!$A$3:$Q$170,14)</f>
        <v>2</v>
      </c>
      <c r="O320" s="335" t="s">
        <v>41</v>
      </c>
      <c r="P320" s="274"/>
      <c r="Q320" s="335" t="str">
        <f>VLOOKUP(A320,選手名簿!$A$3:$Q$170,17)</f>
        <v>ダイカ　セラ</v>
      </c>
      <c r="R320" s="274"/>
      <c r="S320" s="274"/>
      <c r="T320" s="333">
        <v>5</v>
      </c>
      <c r="U320" s="232"/>
      <c r="V320" s="232" t="str">
        <f t="shared" si="11"/>
        <v/>
      </c>
      <c r="W320" s="232"/>
      <c r="X320" s="234">
        <v>301</v>
      </c>
    </row>
    <row r="321" spans="1:24" s="234" customFormat="1" x14ac:dyDescent="0.2">
      <c r="A321" s="333">
        <v>529</v>
      </c>
      <c r="B321" s="334" t="s">
        <v>4</v>
      </c>
      <c r="C321" s="333">
        <v>40</v>
      </c>
      <c r="D321" s="274" t="s">
        <v>20</v>
      </c>
      <c r="E321" s="274"/>
      <c r="F321" s="274" t="s">
        <v>29</v>
      </c>
      <c r="G321" s="278"/>
      <c r="H321" s="274" t="s">
        <v>31</v>
      </c>
      <c r="I321" s="279"/>
      <c r="J321" s="274" t="s">
        <v>41</v>
      </c>
      <c r="K321" s="274" t="str">
        <f>VLOOKUP(A321,選手名簿!$A$3:$Q$170,11)</f>
        <v>前山　翔平</v>
      </c>
      <c r="L321" s="280" t="s">
        <v>31</v>
      </c>
      <c r="M321" s="280" t="str">
        <f>VLOOKUP(A321,選手名簿!$A$3:$Q$170,13)</f>
        <v>南　部</v>
      </c>
      <c r="N321" s="335">
        <f>VLOOKUP(A321,選手名簿!$A$3:$Q$170,14)</f>
        <v>2</v>
      </c>
      <c r="O321" s="335" t="s">
        <v>41</v>
      </c>
      <c r="P321" s="274"/>
      <c r="Q321" s="335" t="str">
        <f>VLOOKUP(A321,選手名簿!$A$3:$Q$170,17)</f>
        <v>マエヤマ　ショウへイ</v>
      </c>
      <c r="R321" s="274"/>
      <c r="S321" s="274"/>
      <c r="T321" s="333">
        <v>6</v>
      </c>
      <c r="U321" s="232"/>
      <c r="V321" s="232" t="str">
        <f t="shared" si="11"/>
        <v/>
      </c>
      <c r="W321" s="232"/>
      <c r="X321" s="234">
        <v>302</v>
      </c>
    </row>
    <row r="322" spans="1:24" s="234" customFormat="1" x14ac:dyDescent="0.2">
      <c r="A322" s="333">
        <v>126</v>
      </c>
      <c r="B322" s="334" t="s">
        <v>4</v>
      </c>
      <c r="C322" s="333">
        <v>40</v>
      </c>
      <c r="D322" s="274" t="s">
        <v>20</v>
      </c>
      <c r="E322" s="274"/>
      <c r="F322" s="274" t="s">
        <v>29</v>
      </c>
      <c r="G322" s="278"/>
      <c r="H322" s="274" t="s">
        <v>31</v>
      </c>
      <c r="I322" s="279"/>
      <c r="J322" s="274" t="s">
        <v>41</v>
      </c>
      <c r="K322" s="274" t="str">
        <f>VLOOKUP(A322,選手名簿!$A$3:$Q$170,11)</f>
        <v>打田　大輝</v>
      </c>
      <c r="L322" s="280" t="s">
        <v>31</v>
      </c>
      <c r="M322" s="280" t="str">
        <f>VLOOKUP(A322,選手名簿!$A$3:$Q$170,13)</f>
        <v>芦　城</v>
      </c>
      <c r="N322" s="335">
        <f>VLOOKUP(A322,選手名簿!$A$3:$Q$170,14)</f>
        <v>3</v>
      </c>
      <c r="O322" s="335" t="s">
        <v>41</v>
      </c>
      <c r="P322" s="274"/>
      <c r="Q322" s="335" t="str">
        <f>VLOOKUP(A322,選手名簿!$A$3:$Q$170,17)</f>
        <v>ウチダ　ダイキ</v>
      </c>
      <c r="R322" s="274"/>
      <c r="S322" s="274"/>
      <c r="T322" s="333">
        <v>7</v>
      </c>
      <c r="U322" s="232"/>
      <c r="V322" s="232" t="str">
        <f t="shared" si="11"/>
        <v/>
      </c>
      <c r="W322" s="232"/>
      <c r="X322" s="234">
        <v>303</v>
      </c>
    </row>
    <row r="323" spans="1:24" s="234" customFormat="1" x14ac:dyDescent="0.2">
      <c r="A323" s="333">
        <v>530</v>
      </c>
      <c r="B323" s="334" t="s">
        <v>4</v>
      </c>
      <c r="C323" s="333">
        <v>40</v>
      </c>
      <c r="D323" s="274" t="s">
        <v>20</v>
      </c>
      <c r="E323" s="274"/>
      <c r="F323" s="274" t="s">
        <v>29</v>
      </c>
      <c r="G323" s="278"/>
      <c r="H323" s="274" t="s">
        <v>31</v>
      </c>
      <c r="I323" s="279"/>
      <c r="J323" s="274" t="s">
        <v>41</v>
      </c>
      <c r="K323" s="274" t="str">
        <f>VLOOKUP(A323,選手名簿!$A$3:$Q$170,11)</f>
        <v>宮西　　竜</v>
      </c>
      <c r="L323" s="280" t="s">
        <v>31</v>
      </c>
      <c r="M323" s="280" t="str">
        <f>VLOOKUP(A323,選手名簿!$A$3:$Q$170,13)</f>
        <v>南　部</v>
      </c>
      <c r="N323" s="335">
        <f>VLOOKUP(A323,選手名簿!$A$3:$Q$170,14)</f>
        <v>2</v>
      </c>
      <c r="O323" s="335" t="s">
        <v>41</v>
      </c>
      <c r="P323" s="274"/>
      <c r="Q323" s="335" t="str">
        <f>VLOOKUP(A323,選手名簿!$A$3:$Q$170,17)</f>
        <v>ミヤニシ　リュウ</v>
      </c>
      <c r="R323" s="274"/>
      <c r="S323" s="274"/>
      <c r="T323" s="333">
        <v>8</v>
      </c>
      <c r="U323" s="232"/>
      <c r="V323" s="232" t="str">
        <f t="shared" si="11"/>
        <v/>
      </c>
      <c r="W323" s="232"/>
      <c r="X323" s="234">
        <v>304</v>
      </c>
    </row>
    <row r="324" spans="1:24" s="234" customFormat="1" x14ac:dyDescent="0.2">
      <c r="A324" s="333"/>
      <c r="B324" s="334" t="s">
        <v>4</v>
      </c>
      <c r="C324" s="333">
        <v>40</v>
      </c>
      <c r="D324" s="274" t="s">
        <v>20</v>
      </c>
      <c r="E324" s="274"/>
      <c r="F324" s="274" t="s">
        <v>29</v>
      </c>
      <c r="G324" s="278"/>
      <c r="H324" s="274" t="s">
        <v>31</v>
      </c>
      <c r="I324" s="279"/>
      <c r="J324" s="274" t="s">
        <v>41</v>
      </c>
      <c r="K324" s="274" t="e">
        <f>VLOOKUP(A324,選手名簿!$A$3:$Q$170,11)</f>
        <v>#N/A</v>
      </c>
      <c r="L324" s="280" t="s">
        <v>31</v>
      </c>
      <c r="M324" s="280" t="e">
        <f>VLOOKUP(A324,選手名簿!$A$3:$Q$170,13)</f>
        <v>#N/A</v>
      </c>
      <c r="N324" s="335" t="e">
        <f>VLOOKUP(A324,選手名簿!$A$3:$Q$170,14)</f>
        <v>#N/A</v>
      </c>
      <c r="O324" s="335" t="s">
        <v>41</v>
      </c>
      <c r="P324" s="274"/>
      <c r="Q324" s="335" t="e">
        <f>VLOOKUP(A324,選手名簿!$A$3:$Q$170,17)</f>
        <v>#N/A</v>
      </c>
      <c r="R324" s="274"/>
      <c r="S324" s="274"/>
      <c r="T324" s="333">
        <v>9</v>
      </c>
      <c r="U324" s="232"/>
      <c r="V324" s="232" t="str">
        <f t="shared" si="11"/>
        <v/>
      </c>
      <c r="W324" s="232"/>
      <c r="X324" s="234">
        <v>305</v>
      </c>
    </row>
    <row r="325" spans="1:24" s="234" customFormat="1" x14ac:dyDescent="0.2">
      <c r="A325" s="333"/>
      <c r="B325" s="334" t="s">
        <v>4</v>
      </c>
      <c r="C325" s="333">
        <v>40</v>
      </c>
      <c r="D325" s="274" t="s">
        <v>20</v>
      </c>
      <c r="E325" s="274"/>
      <c r="F325" s="274" t="s">
        <v>29</v>
      </c>
      <c r="G325" s="278"/>
      <c r="H325" s="274" t="s">
        <v>31</v>
      </c>
      <c r="I325" s="279"/>
      <c r="J325" s="274" t="s">
        <v>41</v>
      </c>
      <c r="K325" s="274" t="e">
        <f>VLOOKUP(A325,選手名簿!$A$3:$Q$170,11)</f>
        <v>#N/A</v>
      </c>
      <c r="L325" s="280" t="s">
        <v>31</v>
      </c>
      <c r="M325" s="280" t="e">
        <f>VLOOKUP(A325,選手名簿!$A$3:$Q$170,13)</f>
        <v>#N/A</v>
      </c>
      <c r="N325" s="335" t="e">
        <f>VLOOKUP(A325,選手名簿!$A$3:$Q$170,14)</f>
        <v>#N/A</v>
      </c>
      <c r="O325" s="335" t="s">
        <v>41</v>
      </c>
      <c r="P325" s="274"/>
      <c r="Q325" s="335" t="e">
        <f>VLOOKUP(A325,選手名簿!$A$3:$Q$170,17)</f>
        <v>#N/A</v>
      </c>
      <c r="R325" s="274"/>
      <c r="S325" s="274"/>
      <c r="T325" s="333">
        <v>10</v>
      </c>
      <c r="U325" s="232"/>
      <c r="V325" s="232" t="str">
        <f t="shared" si="11"/>
        <v/>
      </c>
      <c r="W325" s="232"/>
      <c r="X325" s="234">
        <v>306</v>
      </c>
    </row>
    <row r="326" spans="1:24" s="234" customFormat="1" x14ac:dyDescent="0.2">
      <c r="A326" s="333"/>
      <c r="B326" s="334" t="s">
        <v>4</v>
      </c>
      <c r="C326" s="333">
        <v>40</v>
      </c>
      <c r="D326" s="274" t="s">
        <v>20</v>
      </c>
      <c r="E326" s="274"/>
      <c r="F326" s="274" t="s">
        <v>29</v>
      </c>
      <c r="G326" s="278"/>
      <c r="H326" s="274" t="s">
        <v>31</v>
      </c>
      <c r="I326" s="279"/>
      <c r="J326" s="274" t="s">
        <v>41</v>
      </c>
      <c r="K326" s="274" t="e">
        <f>VLOOKUP(A326,選手名簿!$A$3:$Q$170,11)</f>
        <v>#N/A</v>
      </c>
      <c r="L326" s="280" t="s">
        <v>31</v>
      </c>
      <c r="M326" s="280" t="e">
        <f>VLOOKUP(A326,選手名簿!$A$3:$Q$170,13)</f>
        <v>#N/A</v>
      </c>
      <c r="N326" s="335" t="e">
        <f>VLOOKUP(A326,選手名簿!$A$3:$Q$170,14)</f>
        <v>#N/A</v>
      </c>
      <c r="O326" s="335" t="s">
        <v>41</v>
      </c>
      <c r="P326" s="274"/>
      <c r="Q326" s="335" t="e">
        <f>VLOOKUP(A326,選手名簿!$A$3:$Q$170,17)</f>
        <v>#N/A</v>
      </c>
      <c r="R326" s="274"/>
      <c r="S326" s="274"/>
      <c r="T326" s="333">
        <v>11</v>
      </c>
      <c r="U326" s="232"/>
      <c r="V326" s="232" t="str">
        <f t="shared" si="11"/>
        <v/>
      </c>
      <c r="W326" s="232"/>
      <c r="X326" s="234">
        <v>307</v>
      </c>
    </row>
    <row r="327" spans="1:24" s="234" customFormat="1" x14ac:dyDescent="0.2">
      <c r="A327" s="333"/>
      <c r="B327" s="334" t="s">
        <v>4</v>
      </c>
      <c r="C327" s="333">
        <v>40</v>
      </c>
      <c r="D327" s="274" t="s">
        <v>20</v>
      </c>
      <c r="E327" s="274"/>
      <c r="F327" s="274" t="s">
        <v>29</v>
      </c>
      <c r="G327" s="278"/>
      <c r="H327" s="274" t="s">
        <v>31</v>
      </c>
      <c r="I327" s="279"/>
      <c r="J327" s="274" t="s">
        <v>41</v>
      </c>
      <c r="K327" s="274" t="e">
        <f>VLOOKUP(A327,選手名簿!$A$3:$Q$170,11)</f>
        <v>#N/A</v>
      </c>
      <c r="L327" s="280" t="s">
        <v>31</v>
      </c>
      <c r="M327" s="280" t="e">
        <f>VLOOKUP(A327,選手名簿!$A$3:$Q$170,13)</f>
        <v>#N/A</v>
      </c>
      <c r="N327" s="335" t="e">
        <f>VLOOKUP(A327,選手名簿!$A$3:$Q$170,14)</f>
        <v>#N/A</v>
      </c>
      <c r="O327" s="335" t="s">
        <v>41</v>
      </c>
      <c r="P327" s="274"/>
      <c r="Q327" s="335" t="e">
        <f>VLOOKUP(A327,選手名簿!$A$3:$Q$170,17)</f>
        <v>#N/A</v>
      </c>
      <c r="R327" s="274"/>
      <c r="S327" s="274"/>
      <c r="T327" s="333">
        <v>12</v>
      </c>
      <c r="U327" s="232"/>
      <c r="V327" s="232" t="str">
        <f t="shared" si="11"/>
        <v/>
      </c>
      <c r="W327" s="232"/>
      <c r="X327" s="234">
        <v>308</v>
      </c>
    </row>
    <row r="328" spans="1:24" s="234" customFormat="1" x14ac:dyDescent="0.2">
      <c r="A328" s="274"/>
      <c r="B328" s="334" t="s">
        <v>4</v>
      </c>
      <c r="C328" s="333">
        <v>40</v>
      </c>
      <c r="D328" s="274" t="s">
        <v>20</v>
      </c>
      <c r="E328" s="274"/>
      <c r="F328" s="274" t="s">
        <v>29</v>
      </c>
      <c r="G328" s="278"/>
      <c r="H328" s="274" t="s">
        <v>31</v>
      </c>
      <c r="I328" s="279"/>
      <c r="J328" s="274" t="s">
        <v>41</v>
      </c>
      <c r="K328" s="274" t="e">
        <f>VLOOKUP(A328,選手名簿!$A$3:$Q$170,11)</f>
        <v>#N/A</v>
      </c>
      <c r="L328" s="280" t="s">
        <v>31</v>
      </c>
      <c r="M328" s="280" t="e">
        <f>VLOOKUP(A328,選手名簿!$A$3:$Q$170,13)</f>
        <v>#N/A</v>
      </c>
      <c r="N328" s="335" t="e">
        <f>VLOOKUP(A328,選手名簿!$A$3:$Q$170,14)</f>
        <v>#N/A</v>
      </c>
      <c r="O328" s="335" t="s">
        <v>41</v>
      </c>
      <c r="P328" s="274"/>
      <c r="Q328" s="335" t="e">
        <f>VLOOKUP(A328,選手名簿!$A$3:$Q$170,17)</f>
        <v>#N/A</v>
      </c>
      <c r="R328" s="274"/>
      <c r="S328" s="274"/>
      <c r="T328" s="333">
        <v>13</v>
      </c>
      <c r="U328" s="232"/>
      <c r="V328" s="232" t="str">
        <f t="shared" si="11"/>
        <v/>
      </c>
      <c r="W328" s="232"/>
      <c r="X328" s="234">
        <v>309</v>
      </c>
    </row>
    <row r="329" spans="1:24" s="234" customFormat="1" x14ac:dyDescent="0.2">
      <c r="A329" s="333"/>
      <c r="B329" s="334" t="s">
        <v>4</v>
      </c>
      <c r="C329" s="333">
        <v>40</v>
      </c>
      <c r="D329" s="274" t="s">
        <v>20</v>
      </c>
      <c r="E329" s="274"/>
      <c r="F329" s="274" t="s">
        <v>29</v>
      </c>
      <c r="G329" s="278"/>
      <c r="H329" s="274" t="s">
        <v>31</v>
      </c>
      <c r="I329" s="279"/>
      <c r="J329" s="274" t="s">
        <v>41</v>
      </c>
      <c r="K329" s="274" t="e">
        <f>VLOOKUP(A329,選手名簿!$A$3:$Q$170,11)</f>
        <v>#N/A</v>
      </c>
      <c r="L329" s="280" t="s">
        <v>31</v>
      </c>
      <c r="M329" s="280" t="e">
        <f>VLOOKUP(A329,選手名簿!$A$3:$Q$170,13)</f>
        <v>#N/A</v>
      </c>
      <c r="N329" s="335" t="e">
        <f>VLOOKUP(A329,選手名簿!$A$3:$Q$170,14)</f>
        <v>#N/A</v>
      </c>
      <c r="O329" s="335" t="s">
        <v>41</v>
      </c>
      <c r="P329" s="274"/>
      <c r="Q329" s="335" t="e">
        <f>VLOOKUP(A329,選手名簿!$A$3:$Q$170,17)</f>
        <v>#N/A</v>
      </c>
      <c r="R329" s="274"/>
      <c r="S329" s="274"/>
      <c r="T329" s="333">
        <v>14</v>
      </c>
      <c r="U329" s="232"/>
      <c r="V329" s="232" t="str">
        <f t="shared" si="11"/>
        <v/>
      </c>
      <c r="W329" s="232"/>
      <c r="X329" s="234">
        <v>310</v>
      </c>
    </row>
    <row r="330" spans="1:24" s="234" customFormat="1" x14ac:dyDescent="0.2">
      <c r="A330" s="274"/>
      <c r="B330" s="334" t="s">
        <v>4</v>
      </c>
      <c r="C330" s="274">
        <v>40</v>
      </c>
      <c r="D330" s="274" t="s">
        <v>20</v>
      </c>
      <c r="E330" s="274"/>
      <c r="F330" s="274" t="s">
        <v>29</v>
      </c>
      <c r="G330" s="278"/>
      <c r="H330" s="274" t="s">
        <v>31</v>
      </c>
      <c r="I330" s="279"/>
      <c r="J330" s="274" t="s">
        <v>41</v>
      </c>
      <c r="K330" s="274" t="e">
        <f>VLOOKUP(A330,選手名簿!$A$3:$Q$170,11)</f>
        <v>#N/A</v>
      </c>
      <c r="L330" s="280" t="s">
        <v>31</v>
      </c>
      <c r="M330" s="280" t="e">
        <f>VLOOKUP(A330,選手名簿!$A$3:$Q$170,13)</f>
        <v>#N/A</v>
      </c>
      <c r="N330" s="335" t="e">
        <f>VLOOKUP(A330,選手名簿!$A$3:$Q$170,14)</f>
        <v>#N/A</v>
      </c>
      <c r="O330" s="335" t="s">
        <v>41</v>
      </c>
      <c r="P330" s="274"/>
      <c r="Q330" s="335" t="e">
        <f>VLOOKUP(A330,選手名簿!$A$3:$Q$170,17)</f>
        <v>#N/A</v>
      </c>
      <c r="R330" s="274"/>
      <c r="S330" s="274"/>
      <c r="T330" s="333">
        <v>15</v>
      </c>
      <c r="U330" s="232"/>
      <c r="V330" s="232" t="str">
        <f t="shared" si="11"/>
        <v/>
      </c>
      <c r="W330" s="232"/>
      <c r="X330" s="234">
        <v>311</v>
      </c>
    </row>
    <row r="331" spans="1:24" s="234" customFormat="1" x14ac:dyDescent="0.2">
      <c r="A331" s="333"/>
      <c r="B331" s="334" t="s">
        <v>4</v>
      </c>
      <c r="C331" s="333">
        <v>40</v>
      </c>
      <c r="D331" s="274" t="s">
        <v>20</v>
      </c>
      <c r="E331" s="274"/>
      <c r="F331" s="274" t="s">
        <v>29</v>
      </c>
      <c r="G331" s="278"/>
      <c r="H331" s="274" t="s">
        <v>31</v>
      </c>
      <c r="I331" s="279"/>
      <c r="J331" s="274" t="s">
        <v>41</v>
      </c>
      <c r="K331" s="274" t="e">
        <f>VLOOKUP(A331,選手名簿!$A$3:$Q$170,11)</f>
        <v>#N/A</v>
      </c>
      <c r="L331" s="280" t="s">
        <v>31</v>
      </c>
      <c r="M331" s="280" t="e">
        <f>VLOOKUP(A331,選手名簿!$A$3:$Q$170,13)</f>
        <v>#N/A</v>
      </c>
      <c r="N331" s="335" t="e">
        <f>VLOOKUP(A331,選手名簿!$A$3:$Q$170,14)</f>
        <v>#N/A</v>
      </c>
      <c r="O331" s="335" t="s">
        <v>41</v>
      </c>
      <c r="P331" s="274"/>
      <c r="Q331" s="335" t="e">
        <f>VLOOKUP(A331,選手名簿!$A$3:$Q$170,17)</f>
        <v>#N/A</v>
      </c>
      <c r="R331" s="274"/>
      <c r="S331" s="274"/>
      <c r="T331" s="333">
        <v>16</v>
      </c>
      <c r="U331" s="232"/>
      <c r="V331" s="232" t="str">
        <f t="shared" si="11"/>
        <v/>
      </c>
      <c r="W331" s="232"/>
      <c r="X331" s="234">
        <v>312</v>
      </c>
    </row>
    <row r="332" spans="1:24" s="234" customFormat="1" x14ac:dyDescent="0.2">
      <c r="A332" s="333"/>
      <c r="B332" s="334" t="s">
        <v>4</v>
      </c>
      <c r="C332" s="333">
        <v>40</v>
      </c>
      <c r="D332" s="274" t="s">
        <v>20</v>
      </c>
      <c r="E332" s="274"/>
      <c r="F332" s="274" t="s">
        <v>29</v>
      </c>
      <c r="G332" s="278"/>
      <c r="H332" s="274" t="s">
        <v>31</v>
      </c>
      <c r="I332" s="279"/>
      <c r="J332" s="274" t="s">
        <v>41</v>
      </c>
      <c r="K332" s="274" t="e">
        <f>VLOOKUP(A332,選手名簿!$A$3:$Q$170,11)</f>
        <v>#N/A</v>
      </c>
      <c r="L332" s="280" t="s">
        <v>31</v>
      </c>
      <c r="M332" s="280" t="e">
        <f>VLOOKUP(A332,選手名簿!$A$3:$Q$170,13)</f>
        <v>#N/A</v>
      </c>
      <c r="N332" s="335" t="e">
        <f>VLOOKUP(A332,選手名簿!$A$3:$Q$170,14)</f>
        <v>#N/A</v>
      </c>
      <c r="O332" s="335" t="s">
        <v>41</v>
      </c>
      <c r="P332" s="274"/>
      <c r="Q332" s="335" t="e">
        <f>VLOOKUP(A332,選手名簿!$A$3:$Q$170,17)</f>
        <v>#N/A</v>
      </c>
      <c r="R332" s="274"/>
      <c r="S332" s="274"/>
      <c r="T332" s="333">
        <v>17</v>
      </c>
      <c r="U332" s="232"/>
      <c r="V332" s="232" t="str">
        <f t="shared" si="11"/>
        <v/>
      </c>
      <c r="W332" s="232"/>
      <c r="X332" s="234">
        <v>313</v>
      </c>
    </row>
    <row r="333" spans="1:24" s="234" customFormat="1" x14ac:dyDescent="0.2">
      <c r="A333" s="333"/>
      <c r="B333" s="334" t="s">
        <v>4</v>
      </c>
      <c r="C333" s="333">
        <v>40</v>
      </c>
      <c r="D333" s="274" t="s">
        <v>20</v>
      </c>
      <c r="E333" s="274"/>
      <c r="F333" s="274" t="s">
        <v>29</v>
      </c>
      <c r="G333" s="278"/>
      <c r="H333" s="274" t="s">
        <v>31</v>
      </c>
      <c r="I333" s="279"/>
      <c r="J333" s="274" t="s">
        <v>41</v>
      </c>
      <c r="K333" s="274" t="e">
        <f>VLOOKUP(A333,選手名簿!$A$3:$Q$170,11)</f>
        <v>#N/A</v>
      </c>
      <c r="L333" s="280" t="s">
        <v>31</v>
      </c>
      <c r="M333" s="280" t="e">
        <f>VLOOKUP(A333,選手名簿!$A$3:$Q$170,13)</f>
        <v>#N/A</v>
      </c>
      <c r="N333" s="335" t="e">
        <f>VLOOKUP(A333,選手名簿!$A$3:$Q$170,14)</f>
        <v>#N/A</v>
      </c>
      <c r="O333" s="335" t="s">
        <v>41</v>
      </c>
      <c r="P333" s="274"/>
      <c r="Q333" s="335" t="e">
        <f>VLOOKUP(A333,選手名簿!$A$3:$Q$170,17)</f>
        <v>#N/A</v>
      </c>
      <c r="R333" s="274"/>
      <c r="S333" s="274"/>
      <c r="T333" s="333">
        <v>18</v>
      </c>
      <c r="U333" s="232"/>
      <c r="V333" s="232" t="str">
        <f t="shared" si="11"/>
        <v/>
      </c>
      <c r="W333" s="232"/>
      <c r="X333" s="234">
        <v>314</v>
      </c>
    </row>
    <row r="334" spans="1:24" s="234" customFormat="1" x14ac:dyDescent="0.2">
      <c r="A334" s="274"/>
      <c r="B334" s="334" t="s">
        <v>4</v>
      </c>
      <c r="C334" s="274">
        <v>40</v>
      </c>
      <c r="D334" s="274" t="s">
        <v>20</v>
      </c>
      <c r="E334" s="274"/>
      <c r="F334" s="274" t="s">
        <v>29</v>
      </c>
      <c r="G334" s="278"/>
      <c r="H334" s="274" t="s">
        <v>31</v>
      </c>
      <c r="I334" s="279"/>
      <c r="J334" s="274" t="s">
        <v>41</v>
      </c>
      <c r="K334" s="274" t="e">
        <f>VLOOKUP(A334,選手名簿!$A$3:$Q$170,11)</f>
        <v>#N/A</v>
      </c>
      <c r="L334" s="280" t="s">
        <v>31</v>
      </c>
      <c r="M334" s="280" t="e">
        <f>VLOOKUP(A334,選手名簿!$A$3:$Q$170,13)</f>
        <v>#N/A</v>
      </c>
      <c r="N334" s="335" t="e">
        <f>VLOOKUP(A334,選手名簿!$A$3:$Q$170,14)</f>
        <v>#N/A</v>
      </c>
      <c r="O334" s="335" t="s">
        <v>41</v>
      </c>
      <c r="P334" s="274"/>
      <c r="Q334" s="335" t="e">
        <f>VLOOKUP(A334,選手名簿!$A$3:$Q$170,17)</f>
        <v>#N/A</v>
      </c>
      <c r="R334" s="274"/>
      <c r="S334" s="274"/>
      <c r="T334" s="333">
        <v>19</v>
      </c>
      <c r="U334" s="232"/>
      <c r="V334" s="232" t="str">
        <f t="shared" si="11"/>
        <v/>
      </c>
      <c r="W334" s="232"/>
      <c r="X334" s="234">
        <v>315</v>
      </c>
    </row>
    <row r="335" spans="1:24" s="234" customFormat="1" x14ac:dyDescent="0.2">
      <c r="A335" s="274"/>
      <c r="B335" s="334" t="s">
        <v>4</v>
      </c>
      <c r="C335" s="274">
        <v>40</v>
      </c>
      <c r="D335" s="274" t="s">
        <v>20</v>
      </c>
      <c r="E335" s="274"/>
      <c r="F335" s="274" t="s">
        <v>29</v>
      </c>
      <c r="G335" s="278"/>
      <c r="H335" s="274" t="s">
        <v>31</v>
      </c>
      <c r="I335" s="279"/>
      <c r="J335" s="274" t="s">
        <v>41</v>
      </c>
      <c r="K335" s="274" t="e">
        <f>VLOOKUP(A335,選手名簿!$A$3:$Q$170,11)</f>
        <v>#N/A</v>
      </c>
      <c r="L335" s="280" t="s">
        <v>31</v>
      </c>
      <c r="M335" s="280" t="e">
        <f>VLOOKUP(A335,選手名簿!$A$3:$Q$170,13)</f>
        <v>#N/A</v>
      </c>
      <c r="N335" s="335" t="e">
        <f>VLOOKUP(A335,選手名簿!$A$3:$Q$170,14)</f>
        <v>#N/A</v>
      </c>
      <c r="O335" s="335" t="s">
        <v>41</v>
      </c>
      <c r="P335" s="274"/>
      <c r="Q335" s="335" t="e">
        <f>VLOOKUP(A335,選手名簿!$A$3:$Q$170,17)</f>
        <v>#N/A</v>
      </c>
      <c r="R335" s="274"/>
      <c r="S335" s="274"/>
      <c r="T335" s="333">
        <v>20</v>
      </c>
      <c r="U335" s="232"/>
      <c r="V335" s="232" t="str">
        <f t="shared" si="11"/>
        <v/>
      </c>
      <c r="W335" s="232"/>
      <c r="X335" s="234">
        <v>316</v>
      </c>
    </row>
    <row r="336" spans="1:24" s="234" customFormat="1" x14ac:dyDescent="0.2">
      <c r="A336" s="274"/>
      <c r="B336" s="334" t="s">
        <v>4</v>
      </c>
      <c r="C336" s="274">
        <v>40</v>
      </c>
      <c r="D336" s="274" t="s">
        <v>20</v>
      </c>
      <c r="E336" s="274"/>
      <c r="F336" s="274" t="s">
        <v>29</v>
      </c>
      <c r="G336" s="278"/>
      <c r="H336" s="274" t="s">
        <v>31</v>
      </c>
      <c r="I336" s="279"/>
      <c r="J336" s="274" t="s">
        <v>41</v>
      </c>
      <c r="K336" s="274" t="e">
        <f>VLOOKUP(A336,選手名簿!$A$3:$Q$170,11)</f>
        <v>#N/A</v>
      </c>
      <c r="L336" s="280" t="s">
        <v>31</v>
      </c>
      <c r="M336" s="280" t="e">
        <f>VLOOKUP(A336,選手名簿!$A$3:$Q$170,13)</f>
        <v>#N/A</v>
      </c>
      <c r="N336" s="335" t="e">
        <f>VLOOKUP(A336,選手名簿!$A$3:$Q$170,14)</f>
        <v>#N/A</v>
      </c>
      <c r="O336" s="335" t="s">
        <v>41</v>
      </c>
      <c r="P336" s="274"/>
      <c r="Q336" s="335" t="e">
        <f>VLOOKUP(A336,選手名簿!$A$3:$Q$170,17)</f>
        <v>#N/A</v>
      </c>
      <c r="R336" s="274"/>
      <c r="S336" s="274"/>
      <c r="T336" s="333">
        <v>21</v>
      </c>
      <c r="U336" s="232"/>
      <c r="V336" s="232" t="str">
        <f t="shared" si="11"/>
        <v/>
      </c>
      <c r="W336" s="232"/>
      <c r="X336" s="234">
        <v>317</v>
      </c>
    </row>
    <row r="337" spans="1:24" s="234" customFormat="1" x14ac:dyDescent="0.2">
      <c r="A337" s="333"/>
      <c r="B337" s="334" t="s">
        <v>4</v>
      </c>
      <c r="C337" s="274">
        <v>40</v>
      </c>
      <c r="D337" s="274" t="s">
        <v>20</v>
      </c>
      <c r="E337" s="274"/>
      <c r="F337" s="274" t="s">
        <v>29</v>
      </c>
      <c r="G337" s="278"/>
      <c r="H337" s="274" t="s">
        <v>31</v>
      </c>
      <c r="I337" s="279"/>
      <c r="J337" s="274" t="s">
        <v>41</v>
      </c>
      <c r="K337" s="274" t="e">
        <f>VLOOKUP(A337,選手名簿!$A$3:$Q$170,11)</f>
        <v>#N/A</v>
      </c>
      <c r="L337" s="280" t="s">
        <v>31</v>
      </c>
      <c r="M337" s="280" t="e">
        <f>VLOOKUP(A337,選手名簿!$A$3:$Q$170,13)</f>
        <v>#N/A</v>
      </c>
      <c r="N337" s="335" t="e">
        <f>VLOOKUP(A337,選手名簿!$A$3:$Q$170,14)</f>
        <v>#N/A</v>
      </c>
      <c r="O337" s="335" t="s">
        <v>41</v>
      </c>
      <c r="P337" s="274"/>
      <c r="Q337" s="335" t="e">
        <f>VLOOKUP(A337,選手名簿!$A$3:$Q$170,17)</f>
        <v>#N/A</v>
      </c>
      <c r="R337" s="274"/>
      <c r="S337" s="274"/>
      <c r="T337" s="333">
        <v>22</v>
      </c>
      <c r="U337" s="232"/>
      <c r="V337" s="232" t="str">
        <f t="shared" si="11"/>
        <v/>
      </c>
      <c r="W337" s="232"/>
      <c r="X337" s="234">
        <v>318</v>
      </c>
    </row>
    <row r="338" spans="1:24" s="234" customFormat="1" x14ac:dyDescent="0.2">
      <c r="A338" s="333"/>
      <c r="B338" s="334" t="s">
        <v>4</v>
      </c>
      <c r="C338" s="274">
        <v>40</v>
      </c>
      <c r="D338" s="274" t="s">
        <v>20</v>
      </c>
      <c r="E338" s="274"/>
      <c r="F338" s="274" t="s">
        <v>29</v>
      </c>
      <c r="G338" s="278"/>
      <c r="H338" s="274" t="s">
        <v>31</v>
      </c>
      <c r="I338" s="279"/>
      <c r="J338" s="274" t="s">
        <v>41</v>
      </c>
      <c r="K338" s="274" t="e">
        <f>VLOOKUP(A338,選手名簿!$A$3:$Q$170,11)</f>
        <v>#N/A</v>
      </c>
      <c r="L338" s="280" t="s">
        <v>31</v>
      </c>
      <c r="M338" s="280" t="e">
        <f>VLOOKUP(A338,選手名簿!$A$3:$Q$170,13)</f>
        <v>#N/A</v>
      </c>
      <c r="N338" s="335" t="e">
        <f>VLOOKUP(A338,選手名簿!$A$3:$Q$170,14)</f>
        <v>#N/A</v>
      </c>
      <c r="O338" s="335" t="s">
        <v>41</v>
      </c>
      <c r="P338" s="274"/>
      <c r="Q338" s="335" t="e">
        <f>VLOOKUP(A338,選手名簿!$A$3:$Q$170,17)</f>
        <v>#N/A</v>
      </c>
      <c r="R338" s="274"/>
      <c r="S338" s="274"/>
      <c r="T338" s="333">
        <v>23</v>
      </c>
      <c r="U338" s="232"/>
      <c r="V338" s="232" t="str">
        <f t="shared" si="11"/>
        <v/>
      </c>
      <c r="W338" s="232"/>
      <c r="X338" s="234">
        <v>319</v>
      </c>
    </row>
    <row r="339" spans="1:24" s="234" customFormat="1" x14ac:dyDescent="0.2">
      <c r="A339" s="333"/>
      <c r="B339" s="334" t="s">
        <v>4</v>
      </c>
      <c r="C339" s="274">
        <v>40</v>
      </c>
      <c r="D339" s="274" t="s">
        <v>20</v>
      </c>
      <c r="E339" s="274"/>
      <c r="F339" s="274" t="s">
        <v>29</v>
      </c>
      <c r="G339" s="278"/>
      <c r="H339" s="274" t="s">
        <v>31</v>
      </c>
      <c r="I339" s="279"/>
      <c r="J339" s="274" t="s">
        <v>41</v>
      </c>
      <c r="K339" s="274" t="e">
        <f>VLOOKUP(A339,選手名簿!$A$3:$Q$170,11)</f>
        <v>#N/A</v>
      </c>
      <c r="L339" s="280" t="s">
        <v>31</v>
      </c>
      <c r="M339" s="280" t="e">
        <f>VLOOKUP(A339,選手名簿!$A$3:$Q$170,13)</f>
        <v>#N/A</v>
      </c>
      <c r="N339" s="335" t="e">
        <f>VLOOKUP(A339,選手名簿!$A$3:$Q$170,14)</f>
        <v>#N/A</v>
      </c>
      <c r="O339" s="335" t="s">
        <v>41</v>
      </c>
      <c r="P339" s="274"/>
      <c r="Q339" s="335" t="e">
        <f>VLOOKUP(A339,選手名簿!$A$3:$Q$170,17)</f>
        <v>#N/A</v>
      </c>
      <c r="R339" s="274"/>
      <c r="S339" s="274"/>
      <c r="T339" s="333">
        <v>24</v>
      </c>
      <c r="U339" s="232"/>
      <c r="V339" s="232" t="str">
        <f t="shared" si="11"/>
        <v/>
      </c>
      <c r="W339" s="232"/>
      <c r="X339" s="234">
        <v>320</v>
      </c>
    </row>
    <row r="340" spans="1:24" s="234" customFormat="1" x14ac:dyDescent="0.2">
      <c r="A340" s="274"/>
      <c r="B340" s="334" t="s">
        <v>4</v>
      </c>
      <c r="C340" s="274">
        <v>40</v>
      </c>
      <c r="D340" s="274" t="s">
        <v>20</v>
      </c>
      <c r="E340" s="274"/>
      <c r="F340" s="274" t="s">
        <v>29</v>
      </c>
      <c r="G340" s="278"/>
      <c r="H340" s="274" t="s">
        <v>31</v>
      </c>
      <c r="I340" s="279"/>
      <c r="J340" s="274" t="s">
        <v>41</v>
      </c>
      <c r="K340" s="274" t="e">
        <f>VLOOKUP(A340,選手名簿!$A$3:$Q$170,11)</f>
        <v>#N/A</v>
      </c>
      <c r="L340" s="280" t="s">
        <v>31</v>
      </c>
      <c r="M340" s="280" t="e">
        <f>VLOOKUP(A340,選手名簿!$A$3:$Q$170,13)</f>
        <v>#N/A</v>
      </c>
      <c r="N340" s="335" t="e">
        <f>VLOOKUP(A340,選手名簿!$A$3:$Q$170,14)</f>
        <v>#N/A</v>
      </c>
      <c r="O340" s="335" t="s">
        <v>41</v>
      </c>
      <c r="P340" s="274"/>
      <c r="Q340" s="335" t="e">
        <f>VLOOKUP(A340,選手名簿!$A$3:$Q$170,17)</f>
        <v>#N/A</v>
      </c>
      <c r="R340" s="274"/>
      <c r="S340" s="274"/>
      <c r="T340" s="333">
        <v>25</v>
      </c>
      <c r="U340" s="232"/>
      <c r="V340" s="232" t="str">
        <f t="shared" si="11"/>
        <v/>
      </c>
      <c r="W340" s="232"/>
      <c r="X340" s="234">
        <v>321</v>
      </c>
    </row>
    <row r="341" spans="1:24" s="234" customFormat="1" x14ac:dyDescent="0.2">
      <c r="A341" s="333"/>
      <c r="B341" s="334" t="s">
        <v>4</v>
      </c>
      <c r="C341" s="274">
        <v>40</v>
      </c>
      <c r="D341" s="274" t="s">
        <v>20</v>
      </c>
      <c r="E341" s="274"/>
      <c r="F341" s="274" t="s">
        <v>29</v>
      </c>
      <c r="G341" s="278"/>
      <c r="H341" s="274" t="s">
        <v>31</v>
      </c>
      <c r="I341" s="279"/>
      <c r="J341" s="274" t="s">
        <v>41</v>
      </c>
      <c r="K341" s="274" t="e">
        <f>VLOOKUP(A341,選手名簿!$A$3:$Q$170,11)</f>
        <v>#N/A</v>
      </c>
      <c r="L341" s="280" t="s">
        <v>31</v>
      </c>
      <c r="M341" s="280" t="e">
        <f>VLOOKUP(A341,選手名簿!$A$3:$Q$170,13)</f>
        <v>#N/A</v>
      </c>
      <c r="N341" s="335" t="e">
        <f>VLOOKUP(A341,選手名簿!$A$3:$Q$170,14)</f>
        <v>#N/A</v>
      </c>
      <c r="O341" s="335" t="s">
        <v>41</v>
      </c>
      <c r="P341" s="274"/>
      <c r="Q341" s="335" t="e">
        <f>VLOOKUP(A341,選手名簿!$A$3:$Q$170,17)</f>
        <v>#N/A</v>
      </c>
      <c r="R341" s="274"/>
      <c r="S341" s="274"/>
      <c r="T341" s="333">
        <v>26</v>
      </c>
      <c r="U341" s="232"/>
      <c r="V341" s="232" t="str">
        <f t="shared" ref="V341:V404" si="12">IF(G341="","",(E341*60+G341))</f>
        <v/>
      </c>
      <c r="W341" s="232"/>
      <c r="X341" s="234">
        <v>322</v>
      </c>
    </row>
    <row r="342" spans="1:24" s="234" customFormat="1" x14ac:dyDescent="0.2">
      <c r="A342" s="333"/>
      <c r="B342" s="334" t="s">
        <v>4</v>
      </c>
      <c r="C342" s="274">
        <v>40</v>
      </c>
      <c r="D342" s="274" t="s">
        <v>20</v>
      </c>
      <c r="E342" s="274"/>
      <c r="F342" s="274" t="s">
        <v>29</v>
      </c>
      <c r="G342" s="278"/>
      <c r="H342" s="274" t="s">
        <v>31</v>
      </c>
      <c r="I342" s="279"/>
      <c r="J342" s="274" t="s">
        <v>41</v>
      </c>
      <c r="K342" s="274" t="e">
        <f>VLOOKUP(A342,選手名簿!$A$3:$Q$170,11)</f>
        <v>#N/A</v>
      </c>
      <c r="L342" s="280" t="s">
        <v>31</v>
      </c>
      <c r="M342" s="280" t="e">
        <f>VLOOKUP(A342,選手名簿!$A$3:$Q$170,13)</f>
        <v>#N/A</v>
      </c>
      <c r="N342" s="335" t="e">
        <f>VLOOKUP(A342,選手名簿!$A$3:$Q$170,14)</f>
        <v>#N/A</v>
      </c>
      <c r="O342" s="335" t="s">
        <v>41</v>
      </c>
      <c r="P342" s="274"/>
      <c r="Q342" s="335" t="e">
        <f>VLOOKUP(A342,選手名簿!$A$3:$Q$170,17)</f>
        <v>#N/A</v>
      </c>
      <c r="R342" s="274"/>
      <c r="S342" s="274"/>
      <c r="T342" s="333">
        <v>27</v>
      </c>
      <c r="U342" s="232"/>
      <c r="V342" s="232" t="str">
        <f t="shared" si="12"/>
        <v/>
      </c>
      <c r="W342" s="232"/>
      <c r="X342" s="234">
        <v>323</v>
      </c>
    </row>
    <row r="343" spans="1:24" s="234" customFormat="1" x14ac:dyDescent="0.2">
      <c r="A343" s="333"/>
      <c r="B343" s="334" t="s">
        <v>4</v>
      </c>
      <c r="C343" s="274">
        <v>40</v>
      </c>
      <c r="D343" s="274" t="s">
        <v>20</v>
      </c>
      <c r="E343" s="274"/>
      <c r="F343" s="274" t="s">
        <v>29</v>
      </c>
      <c r="G343" s="278"/>
      <c r="H343" s="274" t="s">
        <v>31</v>
      </c>
      <c r="I343" s="279"/>
      <c r="J343" s="274" t="s">
        <v>41</v>
      </c>
      <c r="K343" s="274" t="e">
        <f>VLOOKUP(A343,選手名簿!$A$3:$Q$170,11)</f>
        <v>#N/A</v>
      </c>
      <c r="L343" s="280" t="s">
        <v>31</v>
      </c>
      <c r="M343" s="280" t="e">
        <f>VLOOKUP(A343,選手名簿!$A$3:$Q$170,13)</f>
        <v>#N/A</v>
      </c>
      <c r="N343" s="335" t="e">
        <f>VLOOKUP(A343,選手名簿!$A$3:$Q$170,14)</f>
        <v>#N/A</v>
      </c>
      <c r="O343" s="335" t="s">
        <v>41</v>
      </c>
      <c r="P343" s="274"/>
      <c r="Q343" s="335" t="e">
        <f>VLOOKUP(A343,選手名簿!$A$3:$Q$170,17)</f>
        <v>#N/A</v>
      </c>
      <c r="R343" s="274"/>
      <c r="S343" s="274"/>
      <c r="T343" s="333">
        <v>28</v>
      </c>
      <c r="U343" s="232"/>
      <c r="V343" s="232" t="str">
        <f t="shared" si="12"/>
        <v/>
      </c>
      <c r="W343" s="232"/>
      <c r="X343" s="234">
        <v>324</v>
      </c>
    </row>
    <row r="344" spans="1:24" s="234" customFormat="1" x14ac:dyDescent="0.2">
      <c r="A344" s="333"/>
      <c r="B344" s="334" t="s">
        <v>4</v>
      </c>
      <c r="C344" s="274">
        <v>40</v>
      </c>
      <c r="D344" s="274" t="s">
        <v>20</v>
      </c>
      <c r="E344" s="274"/>
      <c r="F344" s="274" t="s">
        <v>29</v>
      </c>
      <c r="G344" s="278"/>
      <c r="H344" s="274" t="s">
        <v>31</v>
      </c>
      <c r="I344" s="279"/>
      <c r="J344" s="274" t="s">
        <v>41</v>
      </c>
      <c r="K344" s="274" t="e">
        <f>VLOOKUP(A344,選手名簿!$A$3:$Q$170,11)</f>
        <v>#N/A</v>
      </c>
      <c r="L344" s="280" t="s">
        <v>31</v>
      </c>
      <c r="M344" s="280" t="e">
        <f>VLOOKUP(A344,選手名簿!$A$3:$Q$170,13)</f>
        <v>#N/A</v>
      </c>
      <c r="N344" s="335" t="e">
        <f>VLOOKUP(A344,選手名簿!$A$3:$Q$170,14)</f>
        <v>#N/A</v>
      </c>
      <c r="O344" s="335" t="s">
        <v>41</v>
      </c>
      <c r="P344" s="274"/>
      <c r="Q344" s="335" t="e">
        <f>VLOOKUP(A344,選手名簿!$A$3:$Q$170,17)</f>
        <v>#N/A</v>
      </c>
      <c r="R344" s="274"/>
      <c r="S344" s="274"/>
      <c r="T344" s="333">
        <v>29</v>
      </c>
      <c r="U344" s="232"/>
      <c r="V344" s="232" t="str">
        <f t="shared" si="12"/>
        <v/>
      </c>
      <c r="W344" s="232"/>
      <c r="X344" s="234">
        <v>325</v>
      </c>
    </row>
    <row r="345" spans="1:24" s="234" customFormat="1" ht="14.5" thickBot="1" x14ac:dyDescent="0.25">
      <c r="A345" s="336"/>
      <c r="B345" s="337" t="s">
        <v>4</v>
      </c>
      <c r="C345" s="336">
        <v>40</v>
      </c>
      <c r="D345" s="295" t="s">
        <v>20</v>
      </c>
      <c r="E345" s="295"/>
      <c r="F345" s="295" t="s">
        <v>29</v>
      </c>
      <c r="G345" s="338"/>
      <c r="H345" s="295" t="s">
        <v>31</v>
      </c>
      <c r="I345" s="339"/>
      <c r="J345" s="295" t="s">
        <v>41</v>
      </c>
      <c r="K345" s="295" t="e">
        <f>VLOOKUP(A345,選手名簿!$A$3:$Q$170,11)</f>
        <v>#N/A</v>
      </c>
      <c r="L345" s="340" t="s">
        <v>31</v>
      </c>
      <c r="M345" s="340" t="e">
        <f>VLOOKUP(A345,選手名簿!$A$3:$Q$170,13)</f>
        <v>#N/A</v>
      </c>
      <c r="N345" s="341" t="e">
        <f>VLOOKUP(A345,選手名簿!$A$3:$Q$170,14)</f>
        <v>#N/A</v>
      </c>
      <c r="O345" s="341" t="s">
        <v>41</v>
      </c>
      <c r="P345" s="295"/>
      <c r="Q345" s="341" t="e">
        <f>VLOOKUP(A345,選手名簿!$A$3:$Q$170,17)</f>
        <v>#N/A</v>
      </c>
      <c r="R345" s="295"/>
      <c r="S345" s="295"/>
      <c r="T345" s="336">
        <v>30</v>
      </c>
      <c r="U345" s="232"/>
      <c r="V345" s="232" t="str">
        <f t="shared" si="12"/>
        <v/>
      </c>
      <c r="W345" s="232"/>
      <c r="X345" s="234">
        <v>326</v>
      </c>
    </row>
    <row r="346" spans="1:24" s="234" customFormat="1" x14ac:dyDescent="0.2">
      <c r="A346" s="328">
        <v>305</v>
      </c>
      <c r="B346" s="327" t="s">
        <v>4</v>
      </c>
      <c r="C346" s="294">
        <v>42</v>
      </c>
      <c r="D346" s="294" t="s">
        <v>21</v>
      </c>
      <c r="E346" s="294"/>
      <c r="F346" s="294" t="s">
        <v>29</v>
      </c>
      <c r="G346" s="329"/>
      <c r="H346" s="294" t="s">
        <v>31</v>
      </c>
      <c r="I346" s="330"/>
      <c r="J346" s="294" t="s">
        <v>41</v>
      </c>
      <c r="K346" s="294" t="str">
        <f>VLOOKUP(A346,選手名簿!$A$3:$Q$170,11)</f>
        <v>南出　勇心</v>
      </c>
      <c r="L346" s="331" t="s">
        <v>31</v>
      </c>
      <c r="M346" s="331" t="str">
        <f>VLOOKUP(A346,選手名簿!$A$3:$Q$170,13)</f>
        <v>松　陽</v>
      </c>
      <c r="N346" s="332">
        <f>VLOOKUP(A346,選手名簿!$A$3:$Q$170,14)</f>
        <v>1</v>
      </c>
      <c r="O346" s="332" t="s">
        <v>41</v>
      </c>
      <c r="P346" s="294"/>
      <c r="Q346" s="332" t="str">
        <f>VLOOKUP(A346,選手名簿!$A$3:$Q$170,17)</f>
        <v>ミナミデ　ユウト</v>
      </c>
      <c r="R346" s="294"/>
      <c r="S346" s="294"/>
      <c r="T346" s="328">
        <v>1</v>
      </c>
      <c r="U346" s="232"/>
      <c r="V346" s="232" t="str">
        <f t="shared" si="12"/>
        <v/>
      </c>
      <c r="W346" s="232"/>
      <c r="X346" s="234">
        <v>327</v>
      </c>
    </row>
    <row r="347" spans="1:24" s="234" customFormat="1" x14ac:dyDescent="0.2">
      <c r="A347" s="333">
        <v>521</v>
      </c>
      <c r="B347" s="334" t="s">
        <v>4</v>
      </c>
      <c r="C347" s="274">
        <v>42</v>
      </c>
      <c r="D347" s="274" t="s">
        <v>21</v>
      </c>
      <c r="E347" s="274"/>
      <c r="F347" s="274" t="s">
        <v>29</v>
      </c>
      <c r="G347" s="278"/>
      <c r="H347" s="274" t="s">
        <v>31</v>
      </c>
      <c r="I347" s="279"/>
      <c r="J347" s="274" t="s">
        <v>41</v>
      </c>
      <c r="K347" s="274" t="str">
        <f>VLOOKUP(A347,選手名簿!$A$3:$Q$170,11)</f>
        <v>林　　叡希</v>
      </c>
      <c r="L347" s="280" t="s">
        <v>31</v>
      </c>
      <c r="M347" s="280" t="str">
        <f>VLOOKUP(A347,選手名簿!$A$3:$Q$170,13)</f>
        <v>南　部</v>
      </c>
      <c r="N347" s="335">
        <f>VLOOKUP(A347,選手名簿!$A$3:$Q$170,14)</f>
        <v>3</v>
      </c>
      <c r="O347" s="335" t="s">
        <v>41</v>
      </c>
      <c r="P347" s="274"/>
      <c r="Q347" s="335" t="str">
        <f>VLOOKUP(A347,選手名簿!$A$3:$Q$170,17)</f>
        <v>ハヤシ　エイキ</v>
      </c>
      <c r="R347" s="274"/>
      <c r="S347" s="274"/>
      <c r="T347" s="333">
        <v>2</v>
      </c>
      <c r="U347" s="232"/>
      <c r="V347" s="232" t="str">
        <f t="shared" si="12"/>
        <v/>
      </c>
      <c r="W347" s="232"/>
      <c r="X347" s="234">
        <v>328</v>
      </c>
    </row>
    <row r="348" spans="1:24" s="234" customFormat="1" x14ac:dyDescent="0.2">
      <c r="A348" s="333">
        <v>123</v>
      </c>
      <c r="B348" s="334" t="s">
        <v>4</v>
      </c>
      <c r="C348" s="274">
        <v>42</v>
      </c>
      <c r="D348" s="274" t="s">
        <v>21</v>
      </c>
      <c r="E348" s="274"/>
      <c r="F348" s="274" t="s">
        <v>29</v>
      </c>
      <c r="G348" s="278"/>
      <c r="H348" s="274" t="s">
        <v>31</v>
      </c>
      <c r="I348" s="279"/>
      <c r="J348" s="274" t="s">
        <v>41</v>
      </c>
      <c r="K348" s="274" t="str">
        <f>VLOOKUP(A348,選手名簿!$A$3:$Q$170,11)</f>
        <v>出野　莉煌</v>
      </c>
      <c r="L348" s="280" t="s">
        <v>31</v>
      </c>
      <c r="M348" s="280" t="str">
        <f>VLOOKUP(A348,選手名簿!$A$3:$Q$170,13)</f>
        <v>芦　城</v>
      </c>
      <c r="N348" s="335">
        <f>VLOOKUP(A348,選手名簿!$A$3:$Q$170,14)</f>
        <v>3</v>
      </c>
      <c r="O348" s="335" t="s">
        <v>41</v>
      </c>
      <c r="P348" s="274"/>
      <c r="Q348" s="335" t="str">
        <f>VLOOKUP(A348,選手名簿!$A$3:$Q$170,17)</f>
        <v>デノ　ライカ</v>
      </c>
      <c r="R348" s="274"/>
      <c r="S348" s="274"/>
      <c r="T348" s="333">
        <v>3</v>
      </c>
      <c r="U348" s="232"/>
      <c r="V348" s="232" t="str">
        <f t="shared" si="12"/>
        <v/>
      </c>
      <c r="W348" s="232"/>
      <c r="X348" s="234">
        <v>329</v>
      </c>
    </row>
    <row r="349" spans="1:24" s="234" customFormat="1" x14ac:dyDescent="0.2">
      <c r="A349" s="333">
        <v>86</v>
      </c>
      <c r="B349" s="334" t="s">
        <v>4</v>
      </c>
      <c r="C349" s="274">
        <v>42</v>
      </c>
      <c r="D349" s="274" t="s">
        <v>21</v>
      </c>
      <c r="E349" s="274"/>
      <c r="F349" s="274" t="s">
        <v>29</v>
      </c>
      <c r="G349" s="278"/>
      <c r="H349" s="274" t="s">
        <v>31</v>
      </c>
      <c r="I349" s="279"/>
      <c r="J349" s="274" t="s">
        <v>41</v>
      </c>
      <c r="K349" s="274" t="str">
        <f>VLOOKUP(A349,選手名簿!$A$3:$Q$170,11)</f>
        <v>福田　聖斗</v>
      </c>
      <c r="L349" s="280" t="s">
        <v>31</v>
      </c>
      <c r="M349" s="280" t="str">
        <f>VLOOKUP(A349,選手名簿!$A$3:$Q$170,13)</f>
        <v>板　津</v>
      </c>
      <c r="N349" s="335">
        <f>VLOOKUP(A349,選手名簿!$A$3:$Q$170,14)</f>
        <v>3</v>
      </c>
      <c r="O349" s="335" t="s">
        <v>41</v>
      </c>
      <c r="P349" s="274"/>
      <c r="Q349" s="335" t="str">
        <f>VLOOKUP(A349,選手名簿!$A$3:$Q$170,17)</f>
        <v>フクダ　マサト</v>
      </c>
      <c r="R349" s="274"/>
      <c r="S349" s="274"/>
      <c r="T349" s="333">
        <v>4</v>
      </c>
      <c r="U349" s="232"/>
      <c r="V349" s="232" t="str">
        <f t="shared" si="12"/>
        <v/>
      </c>
      <c r="W349" s="232"/>
      <c r="X349" s="234">
        <v>330</v>
      </c>
    </row>
    <row r="350" spans="1:24" s="234" customFormat="1" x14ac:dyDescent="0.2">
      <c r="A350" s="333">
        <v>134</v>
      </c>
      <c r="B350" s="334" t="s">
        <v>4</v>
      </c>
      <c r="C350" s="274">
        <v>42</v>
      </c>
      <c r="D350" s="274" t="s">
        <v>21</v>
      </c>
      <c r="E350" s="274"/>
      <c r="F350" s="274" t="s">
        <v>29</v>
      </c>
      <c r="G350" s="278"/>
      <c r="H350" s="274" t="s">
        <v>31</v>
      </c>
      <c r="I350" s="279"/>
      <c r="J350" s="274" t="s">
        <v>41</v>
      </c>
      <c r="K350" s="274" t="str">
        <f>VLOOKUP(A350,選手名簿!$A$3:$Q$170,11)</f>
        <v>中野　智康</v>
      </c>
      <c r="L350" s="280" t="s">
        <v>31</v>
      </c>
      <c r="M350" s="280" t="str">
        <f>VLOOKUP(A350,選手名簿!$A$3:$Q$170,13)</f>
        <v>芦　城</v>
      </c>
      <c r="N350" s="335">
        <f>VLOOKUP(A350,選手名簿!$A$3:$Q$170,14)</f>
        <v>3</v>
      </c>
      <c r="O350" s="335" t="s">
        <v>41</v>
      </c>
      <c r="P350" s="274"/>
      <c r="Q350" s="335" t="str">
        <f>VLOOKUP(A350,選手名簿!$A$3:$Q$170,17)</f>
        <v>ナカノ　トモヤス</v>
      </c>
      <c r="R350" s="274"/>
      <c r="S350" s="274"/>
      <c r="T350" s="333">
        <v>5</v>
      </c>
      <c r="U350" s="232"/>
      <c r="V350" s="232" t="str">
        <f t="shared" si="12"/>
        <v/>
      </c>
      <c r="W350" s="232"/>
      <c r="X350" s="234">
        <v>331</v>
      </c>
    </row>
    <row r="351" spans="1:24" s="234" customFormat="1" x14ac:dyDescent="0.2">
      <c r="A351" s="333">
        <v>323</v>
      </c>
      <c r="B351" s="334" t="s">
        <v>4</v>
      </c>
      <c r="C351" s="274">
        <v>42</v>
      </c>
      <c r="D351" s="274" t="s">
        <v>21</v>
      </c>
      <c r="E351" s="274"/>
      <c r="F351" s="274" t="s">
        <v>29</v>
      </c>
      <c r="G351" s="278"/>
      <c r="H351" s="274" t="s">
        <v>31</v>
      </c>
      <c r="I351" s="279"/>
      <c r="J351" s="274" t="s">
        <v>41</v>
      </c>
      <c r="K351" s="274" t="str">
        <f>VLOOKUP(A351,選手名簿!$A$3:$Q$170,11)</f>
        <v>橋　　紀仁</v>
      </c>
      <c r="L351" s="280" t="s">
        <v>31</v>
      </c>
      <c r="M351" s="280" t="str">
        <f>VLOOKUP(A351,選手名簿!$A$3:$Q$170,13)</f>
        <v>松　陽</v>
      </c>
      <c r="N351" s="335">
        <f>VLOOKUP(A351,選手名簿!$A$3:$Q$170,14)</f>
        <v>3</v>
      </c>
      <c r="O351" s="335" t="s">
        <v>41</v>
      </c>
      <c r="P351" s="274"/>
      <c r="Q351" s="335" t="str">
        <f>VLOOKUP(A351,選手名簿!$A$3:$Q$170,17)</f>
        <v>ハシ　ノリヒト</v>
      </c>
      <c r="R351" s="274"/>
      <c r="S351" s="274"/>
      <c r="T351" s="333">
        <v>6</v>
      </c>
      <c r="U351" s="232"/>
      <c r="V351" s="232" t="str">
        <f t="shared" si="12"/>
        <v/>
      </c>
      <c r="W351" s="232"/>
      <c r="X351" s="234">
        <v>332</v>
      </c>
    </row>
    <row r="352" spans="1:24" s="234" customFormat="1" x14ac:dyDescent="0.2">
      <c r="A352" s="333">
        <v>129</v>
      </c>
      <c r="B352" s="334" t="s">
        <v>4</v>
      </c>
      <c r="C352" s="274">
        <v>42</v>
      </c>
      <c r="D352" s="274" t="s">
        <v>21</v>
      </c>
      <c r="E352" s="274"/>
      <c r="F352" s="274" t="s">
        <v>29</v>
      </c>
      <c r="G352" s="278"/>
      <c r="H352" s="274" t="s">
        <v>31</v>
      </c>
      <c r="I352" s="279"/>
      <c r="J352" s="274" t="s">
        <v>41</v>
      </c>
      <c r="K352" s="274" t="str">
        <f>VLOOKUP(A352,選手名簿!$A$3:$Q$170,11)</f>
        <v>上野タケル</v>
      </c>
      <c r="L352" s="280" t="s">
        <v>31</v>
      </c>
      <c r="M352" s="280" t="str">
        <f>VLOOKUP(A352,選手名簿!$A$3:$Q$170,13)</f>
        <v>芦　城</v>
      </c>
      <c r="N352" s="335">
        <f>VLOOKUP(A352,選手名簿!$A$3:$Q$170,14)</f>
        <v>3</v>
      </c>
      <c r="O352" s="335" t="s">
        <v>41</v>
      </c>
      <c r="P352" s="274"/>
      <c r="Q352" s="335" t="str">
        <f>VLOOKUP(A352,選手名簿!$A$3:$Q$170,17)</f>
        <v>ウエノ　タケル</v>
      </c>
      <c r="R352" s="274"/>
      <c r="S352" s="274"/>
      <c r="T352" s="333">
        <v>7</v>
      </c>
      <c r="U352" s="232"/>
      <c r="V352" s="232" t="str">
        <f t="shared" si="12"/>
        <v/>
      </c>
      <c r="W352" s="232"/>
      <c r="X352" s="234">
        <v>333</v>
      </c>
    </row>
    <row r="353" spans="1:24" s="234" customFormat="1" x14ac:dyDescent="0.2">
      <c r="A353" s="333">
        <v>85</v>
      </c>
      <c r="B353" s="334" t="s">
        <v>4</v>
      </c>
      <c r="C353" s="274">
        <v>42</v>
      </c>
      <c r="D353" s="274" t="s">
        <v>21</v>
      </c>
      <c r="E353" s="274"/>
      <c r="F353" s="274" t="s">
        <v>29</v>
      </c>
      <c r="G353" s="278"/>
      <c r="H353" s="274" t="s">
        <v>31</v>
      </c>
      <c r="I353" s="279"/>
      <c r="J353" s="274" t="s">
        <v>41</v>
      </c>
      <c r="K353" s="274" t="str">
        <f>VLOOKUP(A353,選手名簿!$A$3:$Q$170,11)</f>
        <v>出口　拡睦</v>
      </c>
      <c r="L353" s="280" t="s">
        <v>31</v>
      </c>
      <c r="M353" s="280" t="str">
        <f>VLOOKUP(A353,選手名簿!$A$3:$Q$170,13)</f>
        <v>板　津</v>
      </c>
      <c r="N353" s="335">
        <f>VLOOKUP(A353,選手名簿!$A$3:$Q$170,14)</f>
        <v>3</v>
      </c>
      <c r="O353" s="335" t="s">
        <v>41</v>
      </c>
      <c r="P353" s="274"/>
      <c r="Q353" s="335" t="str">
        <f>VLOOKUP(A353,選手名簿!$A$3:$Q$170,17)</f>
        <v>デグチ　ヒロム</v>
      </c>
      <c r="R353" s="274"/>
      <c r="S353" s="274"/>
      <c r="T353" s="333">
        <v>8</v>
      </c>
      <c r="U353" s="232"/>
      <c r="V353" s="232" t="str">
        <f t="shared" si="12"/>
        <v/>
      </c>
      <c r="W353" s="232"/>
      <c r="X353" s="234">
        <v>334</v>
      </c>
    </row>
    <row r="354" spans="1:24" s="234" customFormat="1" x14ac:dyDescent="0.2">
      <c r="A354" s="274"/>
      <c r="B354" s="334" t="s">
        <v>4</v>
      </c>
      <c r="C354" s="274">
        <v>42</v>
      </c>
      <c r="D354" s="274" t="s">
        <v>21</v>
      </c>
      <c r="E354" s="274"/>
      <c r="F354" s="274" t="s">
        <v>29</v>
      </c>
      <c r="G354" s="278"/>
      <c r="H354" s="274" t="s">
        <v>31</v>
      </c>
      <c r="I354" s="279"/>
      <c r="J354" s="274" t="s">
        <v>41</v>
      </c>
      <c r="K354" s="274" t="e">
        <f>VLOOKUP(A354,選手名簿!$A$3:$Q$170,11)</f>
        <v>#N/A</v>
      </c>
      <c r="L354" s="280" t="s">
        <v>31</v>
      </c>
      <c r="M354" s="280" t="e">
        <f>VLOOKUP(A354,選手名簿!$A$3:$Q$170,13)</f>
        <v>#N/A</v>
      </c>
      <c r="N354" s="335" t="e">
        <f>VLOOKUP(A354,選手名簿!$A$3:$Q$170,14)</f>
        <v>#N/A</v>
      </c>
      <c r="O354" s="335" t="s">
        <v>41</v>
      </c>
      <c r="P354" s="274"/>
      <c r="Q354" s="335" t="e">
        <f>VLOOKUP(A354,選手名簿!$A$3:$Q$170,17)</f>
        <v>#N/A</v>
      </c>
      <c r="R354" s="274"/>
      <c r="S354" s="274"/>
      <c r="T354" s="333">
        <v>9</v>
      </c>
      <c r="U354" s="232"/>
      <c r="V354" s="232" t="str">
        <f t="shared" si="12"/>
        <v/>
      </c>
      <c r="W354" s="232"/>
      <c r="X354" s="234">
        <v>335</v>
      </c>
    </row>
    <row r="355" spans="1:24" s="234" customFormat="1" x14ac:dyDescent="0.2">
      <c r="A355" s="274"/>
      <c r="B355" s="334" t="s">
        <v>4</v>
      </c>
      <c r="C355" s="274">
        <v>42</v>
      </c>
      <c r="D355" s="274" t="s">
        <v>21</v>
      </c>
      <c r="E355" s="274"/>
      <c r="F355" s="274" t="s">
        <v>29</v>
      </c>
      <c r="G355" s="278"/>
      <c r="H355" s="274" t="s">
        <v>31</v>
      </c>
      <c r="I355" s="279"/>
      <c r="J355" s="274" t="s">
        <v>41</v>
      </c>
      <c r="K355" s="274" t="e">
        <f>VLOOKUP(A355,選手名簿!$A$3:$Q$170,11)</f>
        <v>#N/A</v>
      </c>
      <c r="L355" s="280" t="s">
        <v>31</v>
      </c>
      <c r="M355" s="280" t="e">
        <f>VLOOKUP(A355,選手名簿!$A$3:$Q$170,13)</f>
        <v>#N/A</v>
      </c>
      <c r="N355" s="335" t="e">
        <f>VLOOKUP(A355,選手名簿!$A$3:$Q$170,14)</f>
        <v>#N/A</v>
      </c>
      <c r="O355" s="335" t="s">
        <v>41</v>
      </c>
      <c r="P355" s="274"/>
      <c r="Q355" s="335" t="e">
        <f>VLOOKUP(A355,選手名簿!$A$3:$Q$170,17)</f>
        <v>#N/A</v>
      </c>
      <c r="R355" s="274"/>
      <c r="S355" s="274"/>
      <c r="T355" s="333">
        <v>10</v>
      </c>
      <c r="U355" s="232"/>
      <c r="V355" s="232" t="str">
        <f t="shared" si="12"/>
        <v/>
      </c>
      <c r="W355" s="232"/>
      <c r="X355" s="234">
        <v>336</v>
      </c>
    </row>
    <row r="356" spans="1:24" s="234" customFormat="1" x14ac:dyDescent="0.2">
      <c r="A356" s="274"/>
      <c r="B356" s="334" t="s">
        <v>4</v>
      </c>
      <c r="C356" s="333">
        <v>42</v>
      </c>
      <c r="D356" s="274" t="s">
        <v>21</v>
      </c>
      <c r="E356" s="274"/>
      <c r="F356" s="274" t="s">
        <v>29</v>
      </c>
      <c r="G356" s="278"/>
      <c r="H356" s="274" t="s">
        <v>31</v>
      </c>
      <c r="I356" s="279"/>
      <c r="J356" s="274" t="s">
        <v>41</v>
      </c>
      <c r="K356" s="274" t="e">
        <f>VLOOKUP(A356,選手名簿!$A$3:$Q$170,11)</f>
        <v>#N/A</v>
      </c>
      <c r="L356" s="280" t="s">
        <v>31</v>
      </c>
      <c r="M356" s="280" t="e">
        <f>VLOOKUP(A356,選手名簿!$A$3:$Q$170,13)</f>
        <v>#N/A</v>
      </c>
      <c r="N356" s="335" t="e">
        <f>VLOOKUP(A356,選手名簿!$A$3:$Q$170,14)</f>
        <v>#N/A</v>
      </c>
      <c r="O356" s="335" t="s">
        <v>41</v>
      </c>
      <c r="P356" s="274"/>
      <c r="Q356" s="335" t="e">
        <f>VLOOKUP(A356,選手名簿!$A$3:$Q$170,17)</f>
        <v>#N/A</v>
      </c>
      <c r="R356" s="274"/>
      <c r="S356" s="274"/>
      <c r="T356" s="333">
        <v>11</v>
      </c>
      <c r="U356" s="232"/>
      <c r="V356" s="232" t="str">
        <f t="shared" si="12"/>
        <v/>
      </c>
      <c r="W356" s="232"/>
      <c r="X356" s="234">
        <v>337</v>
      </c>
    </row>
    <row r="357" spans="1:24" s="234" customFormat="1" x14ac:dyDescent="0.2">
      <c r="A357" s="333"/>
      <c r="B357" s="334" t="s">
        <v>4</v>
      </c>
      <c r="C357" s="274">
        <v>42</v>
      </c>
      <c r="D357" s="274" t="s">
        <v>21</v>
      </c>
      <c r="E357" s="274"/>
      <c r="F357" s="274" t="s">
        <v>29</v>
      </c>
      <c r="G357" s="278"/>
      <c r="H357" s="274" t="s">
        <v>31</v>
      </c>
      <c r="I357" s="279"/>
      <c r="J357" s="274" t="s">
        <v>41</v>
      </c>
      <c r="K357" s="274" t="e">
        <f>VLOOKUP(A357,選手名簿!$A$3:$Q$170,11)</f>
        <v>#N/A</v>
      </c>
      <c r="L357" s="280" t="s">
        <v>31</v>
      </c>
      <c r="M357" s="280" t="e">
        <f>VLOOKUP(A357,選手名簿!$A$3:$Q$170,13)</f>
        <v>#N/A</v>
      </c>
      <c r="N357" s="335" t="e">
        <f>VLOOKUP(A357,選手名簿!$A$3:$Q$170,14)</f>
        <v>#N/A</v>
      </c>
      <c r="O357" s="335" t="s">
        <v>41</v>
      </c>
      <c r="P357" s="274"/>
      <c r="Q357" s="335" t="e">
        <f>VLOOKUP(A357,選手名簿!$A$3:$Q$170,17)</f>
        <v>#N/A</v>
      </c>
      <c r="R357" s="274"/>
      <c r="S357" s="274"/>
      <c r="T357" s="333">
        <v>12</v>
      </c>
      <c r="U357" s="232"/>
      <c r="V357" s="232" t="str">
        <f t="shared" si="12"/>
        <v/>
      </c>
      <c r="W357" s="232"/>
      <c r="X357" s="234">
        <v>338</v>
      </c>
    </row>
    <row r="358" spans="1:24" s="234" customFormat="1" x14ac:dyDescent="0.2">
      <c r="A358" s="274"/>
      <c r="B358" s="334" t="s">
        <v>4</v>
      </c>
      <c r="C358" s="274">
        <v>42</v>
      </c>
      <c r="D358" s="274" t="s">
        <v>21</v>
      </c>
      <c r="E358" s="274"/>
      <c r="F358" s="274" t="s">
        <v>29</v>
      </c>
      <c r="G358" s="278"/>
      <c r="H358" s="274" t="s">
        <v>31</v>
      </c>
      <c r="I358" s="279"/>
      <c r="J358" s="274" t="s">
        <v>41</v>
      </c>
      <c r="K358" s="274" t="e">
        <f>VLOOKUP(A358,選手名簿!$A$3:$Q$170,11)</f>
        <v>#N/A</v>
      </c>
      <c r="L358" s="280" t="s">
        <v>31</v>
      </c>
      <c r="M358" s="280" t="e">
        <f>VLOOKUP(A358,選手名簿!$A$3:$Q$170,13)</f>
        <v>#N/A</v>
      </c>
      <c r="N358" s="335" t="e">
        <f>VLOOKUP(A358,選手名簿!$A$3:$Q$170,14)</f>
        <v>#N/A</v>
      </c>
      <c r="O358" s="335" t="s">
        <v>41</v>
      </c>
      <c r="P358" s="274"/>
      <c r="Q358" s="335" t="e">
        <f>VLOOKUP(A358,選手名簿!$A$3:$Q$170,17)</f>
        <v>#N/A</v>
      </c>
      <c r="R358" s="274"/>
      <c r="S358" s="274"/>
      <c r="T358" s="333">
        <v>13</v>
      </c>
      <c r="U358" s="232"/>
      <c r="V358" s="232" t="str">
        <f t="shared" si="12"/>
        <v/>
      </c>
      <c r="W358" s="232"/>
      <c r="X358" s="234">
        <v>339</v>
      </c>
    </row>
    <row r="359" spans="1:24" s="234" customFormat="1" x14ac:dyDescent="0.2">
      <c r="A359" s="274"/>
      <c r="B359" s="334" t="s">
        <v>4</v>
      </c>
      <c r="C359" s="274">
        <v>42</v>
      </c>
      <c r="D359" s="274" t="s">
        <v>21</v>
      </c>
      <c r="E359" s="274"/>
      <c r="F359" s="274" t="s">
        <v>29</v>
      </c>
      <c r="G359" s="278"/>
      <c r="H359" s="274" t="s">
        <v>31</v>
      </c>
      <c r="I359" s="279"/>
      <c r="J359" s="274" t="s">
        <v>41</v>
      </c>
      <c r="K359" s="274" t="e">
        <f>VLOOKUP(A359,選手名簿!$A$3:$Q$170,11)</f>
        <v>#N/A</v>
      </c>
      <c r="L359" s="280" t="s">
        <v>31</v>
      </c>
      <c r="M359" s="280" t="e">
        <f>VLOOKUP(A359,選手名簿!$A$3:$Q$170,13)</f>
        <v>#N/A</v>
      </c>
      <c r="N359" s="335" t="e">
        <f>VLOOKUP(A359,選手名簿!$A$3:$Q$170,14)</f>
        <v>#N/A</v>
      </c>
      <c r="O359" s="335" t="s">
        <v>41</v>
      </c>
      <c r="P359" s="274"/>
      <c r="Q359" s="335" t="e">
        <f>VLOOKUP(A359,選手名簿!$A$3:$Q$170,17)</f>
        <v>#N/A</v>
      </c>
      <c r="R359" s="274"/>
      <c r="S359" s="274"/>
      <c r="T359" s="333">
        <v>14</v>
      </c>
      <c r="U359" s="232"/>
      <c r="V359" s="232" t="str">
        <f t="shared" si="12"/>
        <v/>
      </c>
      <c r="W359" s="232"/>
      <c r="X359" s="234">
        <v>340</v>
      </c>
    </row>
    <row r="360" spans="1:24" s="234" customFormat="1" x14ac:dyDescent="0.2">
      <c r="A360" s="274"/>
      <c r="B360" s="334" t="s">
        <v>4</v>
      </c>
      <c r="C360" s="274">
        <v>42</v>
      </c>
      <c r="D360" s="274" t="s">
        <v>21</v>
      </c>
      <c r="E360" s="274"/>
      <c r="F360" s="274" t="s">
        <v>29</v>
      </c>
      <c r="G360" s="278"/>
      <c r="H360" s="274" t="s">
        <v>31</v>
      </c>
      <c r="I360" s="279"/>
      <c r="J360" s="274" t="s">
        <v>41</v>
      </c>
      <c r="K360" s="274" t="e">
        <f>VLOOKUP(A360,選手名簿!$A$3:$Q$170,11)</f>
        <v>#N/A</v>
      </c>
      <c r="L360" s="280" t="s">
        <v>31</v>
      </c>
      <c r="M360" s="280" t="e">
        <f>VLOOKUP(A360,選手名簿!$A$3:$Q$170,13)</f>
        <v>#N/A</v>
      </c>
      <c r="N360" s="335" t="e">
        <f>VLOOKUP(A360,選手名簿!$A$3:$Q$170,14)</f>
        <v>#N/A</v>
      </c>
      <c r="O360" s="335" t="s">
        <v>41</v>
      </c>
      <c r="P360" s="274"/>
      <c r="Q360" s="335" t="e">
        <f>VLOOKUP(A360,選手名簿!$A$3:$Q$170,17)</f>
        <v>#N/A</v>
      </c>
      <c r="R360" s="274"/>
      <c r="S360" s="274"/>
      <c r="T360" s="333">
        <v>15</v>
      </c>
      <c r="U360" s="232"/>
      <c r="V360" s="232" t="str">
        <f t="shared" si="12"/>
        <v/>
      </c>
      <c r="W360" s="232"/>
      <c r="X360" s="234">
        <v>341</v>
      </c>
    </row>
    <row r="361" spans="1:24" s="234" customFormat="1" x14ac:dyDescent="0.2">
      <c r="A361" s="274"/>
      <c r="B361" s="334" t="s">
        <v>4</v>
      </c>
      <c r="C361" s="274">
        <v>42</v>
      </c>
      <c r="D361" s="274" t="s">
        <v>21</v>
      </c>
      <c r="E361" s="274"/>
      <c r="F361" s="274" t="s">
        <v>29</v>
      </c>
      <c r="G361" s="278"/>
      <c r="H361" s="274" t="s">
        <v>31</v>
      </c>
      <c r="I361" s="279"/>
      <c r="J361" s="274" t="s">
        <v>41</v>
      </c>
      <c r="K361" s="274" t="e">
        <f>VLOOKUP(A361,選手名簿!$A$3:$Q$170,11)</f>
        <v>#N/A</v>
      </c>
      <c r="L361" s="280" t="s">
        <v>31</v>
      </c>
      <c r="M361" s="280" t="e">
        <f>VLOOKUP(A361,選手名簿!$A$3:$Q$170,13)</f>
        <v>#N/A</v>
      </c>
      <c r="N361" s="335" t="e">
        <f>VLOOKUP(A361,選手名簿!$A$3:$Q$170,14)</f>
        <v>#N/A</v>
      </c>
      <c r="O361" s="335" t="s">
        <v>41</v>
      </c>
      <c r="P361" s="274"/>
      <c r="Q361" s="335" t="e">
        <f>VLOOKUP(A361,選手名簿!$A$3:$Q$170,17)</f>
        <v>#N/A</v>
      </c>
      <c r="R361" s="274"/>
      <c r="S361" s="274"/>
      <c r="T361" s="333">
        <v>16</v>
      </c>
      <c r="U361" s="232"/>
      <c r="V361" s="232" t="str">
        <f t="shared" si="12"/>
        <v/>
      </c>
      <c r="W361" s="232"/>
      <c r="X361" s="234">
        <v>342</v>
      </c>
    </row>
    <row r="362" spans="1:24" s="234" customFormat="1" x14ac:dyDescent="0.2">
      <c r="A362" s="274"/>
      <c r="B362" s="334" t="s">
        <v>4</v>
      </c>
      <c r="C362" s="274">
        <v>42</v>
      </c>
      <c r="D362" s="274" t="s">
        <v>21</v>
      </c>
      <c r="E362" s="274"/>
      <c r="F362" s="274" t="s">
        <v>29</v>
      </c>
      <c r="G362" s="278"/>
      <c r="H362" s="274" t="s">
        <v>31</v>
      </c>
      <c r="I362" s="279"/>
      <c r="J362" s="274" t="s">
        <v>41</v>
      </c>
      <c r="K362" s="274" t="e">
        <f>VLOOKUP(A362,選手名簿!$A$3:$Q$170,11)</f>
        <v>#N/A</v>
      </c>
      <c r="L362" s="280" t="s">
        <v>31</v>
      </c>
      <c r="M362" s="280" t="e">
        <f>VLOOKUP(A362,選手名簿!$A$3:$Q$170,13)</f>
        <v>#N/A</v>
      </c>
      <c r="N362" s="335" t="e">
        <f>VLOOKUP(A362,選手名簿!$A$3:$Q$170,14)</f>
        <v>#N/A</v>
      </c>
      <c r="O362" s="335" t="s">
        <v>41</v>
      </c>
      <c r="P362" s="274"/>
      <c r="Q362" s="335" t="e">
        <f>VLOOKUP(A362,選手名簿!$A$3:$Q$170,17)</f>
        <v>#N/A</v>
      </c>
      <c r="R362" s="274"/>
      <c r="S362" s="274"/>
      <c r="T362" s="333">
        <v>17</v>
      </c>
      <c r="U362" s="232"/>
      <c r="V362" s="232" t="str">
        <f t="shared" si="12"/>
        <v/>
      </c>
      <c r="W362" s="232"/>
      <c r="X362" s="234">
        <v>343</v>
      </c>
    </row>
    <row r="363" spans="1:24" s="234" customFormat="1" x14ac:dyDescent="0.2">
      <c r="A363" s="274"/>
      <c r="B363" s="334" t="s">
        <v>4</v>
      </c>
      <c r="C363" s="274">
        <v>42</v>
      </c>
      <c r="D363" s="274" t="s">
        <v>21</v>
      </c>
      <c r="E363" s="274"/>
      <c r="F363" s="274" t="s">
        <v>29</v>
      </c>
      <c r="G363" s="278"/>
      <c r="H363" s="274" t="s">
        <v>31</v>
      </c>
      <c r="I363" s="279"/>
      <c r="J363" s="274" t="s">
        <v>41</v>
      </c>
      <c r="K363" s="274" t="e">
        <f>VLOOKUP(A363,選手名簿!$A$3:$Q$170,11)</f>
        <v>#N/A</v>
      </c>
      <c r="L363" s="280" t="s">
        <v>31</v>
      </c>
      <c r="M363" s="280" t="e">
        <f>VLOOKUP(A363,選手名簿!$A$3:$Q$170,13)</f>
        <v>#N/A</v>
      </c>
      <c r="N363" s="335" t="e">
        <f>VLOOKUP(A363,選手名簿!$A$3:$Q$170,14)</f>
        <v>#N/A</v>
      </c>
      <c r="O363" s="335" t="s">
        <v>41</v>
      </c>
      <c r="P363" s="274"/>
      <c r="Q363" s="335" t="e">
        <f>VLOOKUP(A363,選手名簿!$A$3:$Q$170,17)</f>
        <v>#N/A</v>
      </c>
      <c r="R363" s="274"/>
      <c r="S363" s="274"/>
      <c r="T363" s="333">
        <v>18</v>
      </c>
      <c r="U363" s="232"/>
      <c r="V363" s="232" t="str">
        <f t="shared" si="12"/>
        <v/>
      </c>
      <c r="W363" s="232"/>
      <c r="X363" s="234">
        <v>344</v>
      </c>
    </row>
    <row r="364" spans="1:24" s="234" customFormat="1" x14ac:dyDescent="0.2">
      <c r="A364" s="274"/>
      <c r="B364" s="334" t="s">
        <v>4</v>
      </c>
      <c r="C364" s="274">
        <v>42</v>
      </c>
      <c r="D364" s="274" t="s">
        <v>21</v>
      </c>
      <c r="E364" s="274"/>
      <c r="F364" s="274" t="s">
        <v>29</v>
      </c>
      <c r="G364" s="278"/>
      <c r="H364" s="274" t="s">
        <v>31</v>
      </c>
      <c r="I364" s="279"/>
      <c r="J364" s="274" t="s">
        <v>41</v>
      </c>
      <c r="K364" s="274" t="e">
        <f>VLOOKUP(A364,選手名簿!$A$3:$Q$170,11)</f>
        <v>#N/A</v>
      </c>
      <c r="L364" s="280" t="s">
        <v>31</v>
      </c>
      <c r="M364" s="280" t="e">
        <f>VLOOKUP(A364,選手名簿!$A$3:$Q$170,13)</f>
        <v>#N/A</v>
      </c>
      <c r="N364" s="335" t="e">
        <f>VLOOKUP(A364,選手名簿!$A$3:$Q$170,14)</f>
        <v>#N/A</v>
      </c>
      <c r="O364" s="335" t="s">
        <v>41</v>
      </c>
      <c r="P364" s="274"/>
      <c r="Q364" s="335" t="e">
        <f>VLOOKUP(A364,選手名簿!$A$3:$Q$170,17)</f>
        <v>#N/A</v>
      </c>
      <c r="R364" s="274"/>
      <c r="S364" s="274"/>
      <c r="T364" s="333">
        <v>19</v>
      </c>
      <c r="U364" s="232"/>
      <c r="V364" s="232" t="str">
        <f t="shared" si="12"/>
        <v/>
      </c>
      <c r="W364" s="232"/>
      <c r="X364" s="234">
        <v>345</v>
      </c>
    </row>
    <row r="365" spans="1:24" s="234" customFormat="1" x14ac:dyDescent="0.2">
      <c r="A365" s="274"/>
      <c r="B365" s="334" t="s">
        <v>4</v>
      </c>
      <c r="C365" s="274">
        <v>42</v>
      </c>
      <c r="D365" s="274" t="s">
        <v>21</v>
      </c>
      <c r="E365" s="274"/>
      <c r="F365" s="274" t="s">
        <v>29</v>
      </c>
      <c r="G365" s="278"/>
      <c r="H365" s="274" t="s">
        <v>31</v>
      </c>
      <c r="I365" s="279"/>
      <c r="J365" s="274" t="s">
        <v>41</v>
      </c>
      <c r="K365" s="274" t="e">
        <f>VLOOKUP(A365,選手名簿!$A$3:$Q$170,11)</f>
        <v>#N/A</v>
      </c>
      <c r="L365" s="280" t="s">
        <v>31</v>
      </c>
      <c r="M365" s="280" t="e">
        <f>VLOOKUP(A365,選手名簿!$A$3:$Q$170,13)</f>
        <v>#N/A</v>
      </c>
      <c r="N365" s="335" t="e">
        <f>VLOOKUP(A365,選手名簿!$A$3:$Q$170,14)</f>
        <v>#N/A</v>
      </c>
      <c r="O365" s="335" t="s">
        <v>41</v>
      </c>
      <c r="P365" s="274"/>
      <c r="Q365" s="335" t="e">
        <f>VLOOKUP(A365,選手名簿!$A$3:$Q$170,17)</f>
        <v>#N/A</v>
      </c>
      <c r="R365" s="274"/>
      <c r="S365" s="274"/>
      <c r="T365" s="333">
        <v>20</v>
      </c>
      <c r="U365" s="232"/>
      <c r="V365" s="232" t="str">
        <f t="shared" si="12"/>
        <v/>
      </c>
      <c r="W365" s="232"/>
      <c r="X365" s="234">
        <v>346</v>
      </c>
    </row>
    <row r="366" spans="1:24" s="234" customFormat="1" x14ac:dyDescent="0.2">
      <c r="A366" s="274"/>
      <c r="B366" s="334" t="s">
        <v>4</v>
      </c>
      <c r="C366" s="274">
        <v>42</v>
      </c>
      <c r="D366" s="274" t="s">
        <v>21</v>
      </c>
      <c r="E366" s="274"/>
      <c r="F366" s="274" t="s">
        <v>29</v>
      </c>
      <c r="G366" s="278"/>
      <c r="H366" s="274" t="s">
        <v>31</v>
      </c>
      <c r="I366" s="279"/>
      <c r="J366" s="274" t="s">
        <v>41</v>
      </c>
      <c r="K366" s="274" t="e">
        <f>VLOOKUP(A366,選手名簿!$A$3:$Q$170,11)</f>
        <v>#N/A</v>
      </c>
      <c r="L366" s="280" t="s">
        <v>31</v>
      </c>
      <c r="M366" s="280" t="e">
        <f>VLOOKUP(A366,選手名簿!$A$3:$Q$170,13)</f>
        <v>#N/A</v>
      </c>
      <c r="N366" s="335" t="e">
        <f>VLOOKUP(A366,選手名簿!$A$3:$Q$170,14)</f>
        <v>#N/A</v>
      </c>
      <c r="O366" s="335" t="s">
        <v>41</v>
      </c>
      <c r="P366" s="274"/>
      <c r="Q366" s="335" t="e">
        <f>VLOOKUP(A366,選手名簿!$A$3:$Q$170,17)</f>
        <v>#N/A</v>
      </c>
      <c r="R366" s="274"/>
      <c r="S366" s="274"/>
      <c r="T366" s="333">
        <v>21</v>
      </c>
      <c r="U366" s="232"/>
      <c r="V366" s="232" t="str">
        <f t="shared" si="12"/>
        <v/>
      </c>
      <c r="W366" s="232"/>
      <c r="X366" s="234">
        <v>347</v>
      </c>
    </row>
    <row r="367" spans="1:24" s="234" customFormat="1" x14ac:dyDescent="0.2">
      <c r="A367" s="274"/>
      <c r="B367" s="334" t="s">
        <v>4</v>
      </c>
      <c r="C367" s="274">
        <v>42</v>
      </c>
      <c r="D367" s="274" t="s">
        <v>21</v>
      </c>
      <c r="E367" s="274"/>
      <c r="F367" s="274" t="s">
        <v>29</v>
      </c>
      <c r="G367" s="278"/>
      <c r="H367" s="274" t="s">
        <v>31</v>
      </c>
      <c r="I367" s="279"/>
      <c r="J367" s="274" t="s">
        <v>41</v>
      </c>
      <c r="K367" s="274" t="e">
        <f>VLOOKUP(A367,選手名簿!$A$3:$Q$170,11)</f>
        <v>#N/A</v>
      </c>
      <c r="L367" s="280" t="s">
        <v>31</v>
      </c>
      <c r="M367" s="280" t="e">
        <f>VLOOKUP(A367,選手名簿!$A$3:$Q$170,13)</f>
        <v>#N/A</v>
      </c>
      <c r="N367" s="335" t="e">
        <f>VLOOKUP(A367,選手名簿!$A$3:$Q$170,14)</f>
        <v>#N/A</v>
      </c>
      <c r="O367" s="335" t="s">
        <v>41</v>
      </c>
      <c r="P367" s="274"/>
      <c r="Q367" s="335" t="e">
        <f>VLOOKUP(A367,選手名簿!$A$3:$Q$170,17)</f>
        <v>#N/A</v>
      </c>
      <c r="R367" s="274"/>
      <c r="S367" s="274"/>
      <c r="T367" s="333">
        <v>22</v>
      </c>
      <c r="U367" s="232"/>
      <c r="V367" s="232" t="str">
        <f t="shared" si="12"/>
        <v/>
      </c>
      <c r="W367" s="232"/>
      <c r="X367" s="234">
        <v>348</v>
      </c>
    </row>
    <row r="368" spans="1:24" s="234" customFormat="1" x14ac:dyDescent="0.2">
      <c r="A368" s="274"/>
      <c r="B368" s="334" t="s">
        <v>4</v>
      </c>
      <c r="C368" s="274">
        <v>42</v>
      </c>
      <c r="D368" s="274" t="s">
        <v>21</v>
      </c>
      <c r="E368" s="274"/>
      <c r="F368" s="274" t="s">
        <v>29</v>
      </c>
      <c r="G368" s="278"/>
      <c r="H368" s="274" t="s">
        <v>31</v>
      </c>
      <c r="I368" s="279"/>
      <c r="J368" s="274" t="s">
        <v>41</v>
      </c>
      <c r="K368" s="274" t="e">
        <f>VLOOKUP(A368,選手名簿!$A$3:$Q$170,11)</f>
        <v>#N/A</v>
      </c>
      <c r="L368" s="280" t="s">
        <v>31</v>
      </c>
      <c r="M368" s="280" t="e">
        <f>VLOOKUP(A368,選手名簿!$A$3:$Q$170,13)</f>
        <v>#N/A</v>
      </c>
      <c r="N368" s="335" t="e">
        <f>VLOOKUP(A368,選手名簿!$A$3:$Q$170,14)</f>
        <v>#N/A</v>
      </c>
      <c r="O368" s="335" t="s">
        <v>41</v>
      </c>
      <c r="P368" s="274"/>
      <c r="Q368" s="335" t="e">
        <f>VLOOKUP(A368,選手名簿!$A$3:$Q$170,17)</f>
        <v>#N/A</v>
      </c>
      <c r="R368" s="274"/>
      <c r="S368" s="274"/>
      <c r="T368" s="333">
        <v>23</v>
      </c>
      <c r="U368" s="232"/>
      <c r="V368" s="232" t="str">
        <f t="shared" si="12"/>
        <v/>
      </c>
      <c r="W368" s="232"/>
      <c r="X368" s="234">
        <v>349</v>
      </c>
    </row>
    <row r="369" spans="1:24" s="234" customFormat="1" x14ac:dyDescent="0.2">
      <c r="A369" s="274"/>
      <c r="B369" s="334" t="s">
        <v>4</v>
      </c>
      <c r="C369" s="274">
        <v>42</v>
      </c>
      <c r="D369" s="274" t="s">
        <v>21</v>
      </c>
      <c r="E369" s="274"/>
      <c r="F369" s="274" t="s">
        <v>29</v>
      </c>
      <c r="G369" s="278"/>
      <c r="H369" s="274" t="s">
        <v>31</v>
      </c>
      <c r="I369" s="279"/>
      <c r="J369" s="274" t="s">
        <v>41</v>
      </c>
      <c r="K369" s="274" t="e">
        <f>VLOOKUP(A369,選手名簿!$A$3:$Q$170,11)</f>
        <v>#N/A</v>
      </c>
      <c r="L369" s="280" t="s">
        <v>31</v>
      </c>
      <c r="M369" s="280" t="e">
        <f>VLOOKUP(A369,選手名簿!$A$3:$Q$170,13)</f>
        <v>#N/A</v>
      </c>
      <c r="N369" s="335" t="e">
        <f>VLOOKUP(A369,選手名簿!$A$3:$Q$170,14)</f>
        <v>#N/A</v>
      </c>
      <c r="O369" s="335" t="s">
        <v>41</v>
      </c>
      <c r="P369" s="274"/>
      <c r="Q369" s="335" t="e">
        <f>VLOOKUP(A369,選手名簿!$A$3:$Q$170,17)</f>
        <v>#N/A</v>
      </c>
      <c r="R369" s="274"/>
      <c r="S369" s="274"/>
      <c r="T369" s="333">
        <v>24</v>
      </c>
      <c r="U369" s="232"/>
      <c r="V369" s="232" t="str">
        <f t="shared" si="12"/>
        <v/>
      </c>
      <c r="W369" s="232"/>
      <c r="X369" s="234">
        <v>350</v>
      </c>
    </row>
    <row r="370" spans="1:24" s="234" customFormat="1" x14ac:dyDescent="0.2">
      <c r="A370" s="274"/>
      <c r="B370" s="334" t="s">
        <v>4</v>
      </c>
      <c r="C370" s="274">
        <v>42</v>
      </c>
      <c r="D370" s="274" t="s">
        <v>21</v>
      </c>
      <c r="E370" s="274"/>
      <c r="F370" s="274" t="s">
        <v>29</v>
      </c>
      <c r="G370" s="278"/>
      <c r="H370" s="274" t="s">
        <v>31</v>
      </c>
      <c r="I370" s="279"/>
      <c r="J370" s="274" t="s">
        <v>41</v>
      </c>
      <c r="K370" s="274" t="e">
        <f>VLOOKUP(A370,選手名簿!$A$3:$Q$170,11)</f>
        <v>#N/A</v>
      </c>
      <c r="L370" s="280" t="s">
        <v>31</v>
      </c>
      <c r="M370" s="280" t="e">
        <f>VLOOKUP(A370,選手名簿!$A$3:$Q$170,13)</f>
        <v>#N/A</v>
      </c>
      <c r="N370" s="335" t="e">
        <f>VLOOKUP(A370,選手名簿!$A$3:$Q$170,14)</f>
        <v>#N/A</v>
      </c>
      <c r="O370" s="335" t="s">
        <v>41</v>
      </c>
      <c r="P370" s="274"/>
      <c r="Q370" s="335" t="e">
        <f>VLOOKUP(A370,選手名簿!$A$3:$Q$170,17)</f>
        <v>#N/A</v>
      </c>
      <c r="R370" s="274"/>
      <c r="S370" s="274"/>
      <c r="T370" s="333">
        <v>25</v>
      </c>
      <c r="U370" s="232"/>
      <c r="V370" s="232" t="str">
        <f t="shared" si="12"/>
        <v/>
      </c>
      <c r="W370" s="232"/>
      <c r="X370" s="234">
        <v>351</v>
      </c>
    </row>
    <row r="371" spans="1:24" s="234" customFormat="1" x14ac:dyDescent="0.2">
      <c r="A371" s="274"/>
      <c r="B371" s="334" t="s">
        <v>4</v>
      </c>
      <c r="C371" s="274">
        <v>42</v>
      </c>
      <c r="D371" s="274" t="s">
        <v>21</v>
      </c>
      <c r="E371" s="274"/>
      <c r="F371" s="274" t="s">
        <v>29</v>
      </c>
      <c r="G371" s="278"/>
      <c r="H371" s="274" t="s">
        <v>31</v>
      </c>
      <c r="I371" s="279"/>
      <c r="J371" s="274" t="s">
        <v>41</v>
      </c>
      <c r="K371" s="274" t="e">
        <f>VLOOKUP(A371,選手名簿!$A$3:$Q$170,11)</f>
        <v>#N/A</v>
      </c>
      <c r="L371" s="280" t="s">
        <v>31</v>
      </c>
      <c r="M371" s="280" t="e">
        <f>VLOOKUP(A371,選手名簿!$A$3:$Q$170,13)</f>
        <v>#N/A</v>
      </c>
      <c r="N371" s="335" t="e">
        <f>VLOOKUP(A371,選手名簿!$A$3:$Q$170,14)</f>
        <v>#N/A</v>
      </c>
      <c r="O371" s="335" t="s">
        <v>41</v>
      </c>
      <c r="P371" s="274"/>
      <c r="Q371" s="335" t="e">
        <f>VLOOKUP(A371,選手名簿!$A$3:$Q$170,17)</f>
        <v>#N/A</v>
      </c>
      <c r="R371" s="274"/>
      <c r="S371" s="274"/>
      <c r="T371" s="333">
        <v>26</v>
      </c>
      <c r="U371" s="232"/>
      <c r="V371" s="232" t="str">
        <f t="shared" si="12"/>
        <v/>
      </c>
      <c r="W371" s="232"/>
      <c r="X371" s="234">
        <v>352</v>
      </c>
    </row>
    <row r="372" spans="1:24" s="234" customFormat="1" x14ac:dyDescent="0.2">
      <c r="A372" s="274"/>
      <c r="B372" s="334" t="s">
        <v>4</v>
      </c>
      <c r="C372" s="274">
        <v>42</v>
      </c>
      <c r="D372" s="274" t="s">
        <v>21</v>
      </c>
      <c r="E372" s="274"/>
      <c r="F372" s="274" t="s">
        <v>29</v>
      </c>
      <c r="G372" s="278"/>
      <c r="H372" s="274" t="s">
        <v>31</v>
      </c>
      <c r="I372" s="279"/>
      <c r="J372" s="274" t="s">
        <v>41</v>
      </c>
      <c r="K372" s="274" t="e">
        <f>VLOOKUP(A372,選手名簿!$A$3:$Q$170,11)</f>
        <v>#N/A</v>
      </c>
      <c r="L372" s="280" t="s">
        <v>31</v>
      </c>
      <c r="M372" s="280" t="e">
        <f>VLOOKUP(A372,選手名簿!$A$3:$Q$170,13)</f>
        <v>#N/A</v>
      </c>
      <c r="N372" s="335" t="e">
        <f>VLOOKUP(A372,選手名簿!$A$3:$Q$170,14)</f>
        <v>#N/A</v>
      </c>
      <c r="O372" s="335" t="s">
        <v>41</v>
      </c>
      <c r="P372" s="274"/>
      <c r="Q372" s="335" t="e">
        <f>VLOOKUP(A372,選手名簿!$A$3:$Q$170,17)</f>
        <v>#N/A</v>
      </c>
      <c r="R372" s="274"/>
      <c r="S372" s="274"/>
      <c r="T372" s="333">
        <v>27</v>
      </c>
      <c r="U372" s="232"/>
      <c r="V372" s="232" t="str">
        <f t="shared" si="12"/>
        <v/>
      </c>
      <c r="W372" s="232"/>
      <c r="X372" s="234">
        <v>353</v>
      </c>
    </row>
    <row r="373" spans="1:24" s="234" customFormat="1" x14ac:dyDescent="0.2">
      <c r="A373" s="274"/>
      <c r="B373" s="334" t="s">
        <v>4</v>
      </c>
      <c r="C373" s="274">
        <v>42</v>
      </c>
      <c r="D373" s="274" t="s">
        <v>21</v>
      </c>
      <c r="E373" s="274"/>
      <c r="F373" s="274" t="s">
        <v>29</v>
      </c>
      <c r="G373" s="278"/>
      <c r="H373" s="274" t="s">
        <v>31</v>
      </c>
      <c r="I373" s="279"/>
      <c r="J373" s="274" t="s">
        <v>41</v>
      </c>
      <c r="K373" s="274" t="e">
        <f>VLOOKUP(A373,選手名簿!$A$3:$Q$170,11)</f>
        <v>#N/A</v>
      </c>
      <c r="L373" s="280" t="s">
        <v>31</v>
      </c>
      <c r="M373" s="280" t="e">
        <f>VLOOKUP(A373,選手名簿!$A$3:$Q$170,13)</f>
        <v>#N/A</v>
      </c>
      <c r="N373" s="335" t="e">
        <f>VLOOKUP(A373,選手名簿!$A$3:$Q$170,14)</f>
        <v>#N/A</v>
      </c>
      <c r="O373" s="335" t="s">
        <v>41</v>
      </c>
      <c r="P373" s="274"/>
      <c r="Q373" s="335" t="e">
        <f>VLOOKUP(A373,選手名簿!$A$3:$Q$170,17)</f>
        <v>#N/A</v>
      </c>
      <c r="R373" s="274"/>
      <c r="S373" s="274"/>
      <c r="T373" s="333">
        <v>28</v>
      </c>
      <c r="U373" s="232"/>
      <c r="V373" s="232" t="str">
        <f t="shared" si="12"/>
        <v/>
      </c>
      <c r="W373" s="232"/>
      <c r="X373" s="234">
        <v>354</v>
      </c>
    </row>
    <row r="374" spans="1:24" s="234" customFormat="1" x14ac:dyDescent="0.2">
      <c r="A374" s="274"/>
      <c r="B374" s="334" t="s">
        <v>4</v>
      </c>
      <c r="C374" s="274">
        <v>42</v>
      </c>
      <c r="D374" s="274" t="s">
        <v>21</v>
      </c>
      <c r="E374" s="274"/>
      <c r="F374" s="274" t="s">
        <v>29</v>
      </c>
      <c r="G374" s="278"/>
      <c r="H374" s="274" t="s">
        <v>31</v>
      </c>
      <c r="I374" s="279"/>
      <c r="J374" s="274" t="s">
        <v>41</v>
      </c>
      <c r="K374" s="274" t="e">
        <f>VLOOKUP(A374,選手名簿!$A$3:$Q$170,11)</f>
        <v>#N/A</v>
      </c>
      <c r="L374" s="280" t="s">
        <v>31</v>
      </c>
      <c r="M374" s="280" t="e">
        <f>VLOOKUP(A374,選手名簿!$A$3:$Q$170,13)</f>
        <v>#N/A</v>
      </c>
      <c r="N374" s="335" t="e">
        <f>VLOOKUP(A374,選手名簿!$A$3:$Q$170,14)</f>
        <v>#N/A</v>
      </c>
      <c r="O374" s="335" t="s">
        <v>41</v>
      </c>
      <c r="P374" s="274"/>
      <c r="Q374" s="335" t="e">
        <f>VLOOKUP(A374,選手名簿!$A$3:$Q$170,17)</f>
        <v>#N/A</v>
      </c>
      <c r="R374" s="274"/>
      <c r="S374" s="274"/>
      <c r="T374" s="333">
        <v>29</v>
      </c>
      <c r="U374" s="232"/>
      <c r="V374" s="232" t="str">
        <f t="shared" si="12"/>
        <v/>
      </c>
      <c r="W374" s="232"/>
      <c r="X374" s="234">
        <v>355</v>
      </c>
    </row>
    <row r="375" spans="1:24" s="234" customFormat="1" ht="14.5" thickBot="1" x14ac:dyDescent="0.25">
      <c r="A375" s="295"/>
      <c r="B375" s="337" t="s">
        <v>4</v>
      </c>
      <c r="C375" s="295">
        <v>42</v>
      </c>
      <c r="D375" s="295" t="s">
        <v>21</v>
      </c>
      <c r="E375" s="295"/>
      <c r="F375" s="295" t="s">
        <v>29</v>
      </c>
      <c r="G375" s="338"/>
      <c r="H375" s="295" t="s">
        <v>31</v>
      </c>
      <c r="I375" s="339"/>
      <c r="J375" s="295" t="s">
        <v>41</v>
      </c>
      <c r="K375" s="295" t="e">
        <f>VLOOKUP(A375,選手名簿!$A$3:$Q$170,11)</f>
        <v>#N/A</v>
      </c>
      <c r="L375" s="340" t="s">
        <v>31</v>
      </c>
      <c r="M375" s="340" t="e">
        <f>VLOOKUP(A375,選手名簿!$A$3:$Q$170,13)</f>
        <v>#N/A</v>
      </c>
      <c r="N375" s="341" t="e">
        <f>VLOOKUP(A375,選手名簿!$A$3:$Q$170,14)</f>
        <v>#N/A</v>
      </c>
      <c r="O375" s="341" t="s">
        <v>41</v>
      </c>
      <c r="P375" s="295"/>
      <c r="Q375" s="341" t="e">
        <f>VLOOKUP(A375,選手名簿!$A$3:$Q$170,17)</f>
        <v>#N/A</v>
      </c>
      <c r="R375" s="295"/>
      <c r="S375" s="295"/>
      <c r="T375" s="336">
        <v>30</v>
      </c>
      <c r="U375" s="232"/>
      <c r="V375" s="232" t="str">
        <f t="shared" si="12"/>
        <v/>
      </c>
      <c r="W375" s="232"/>
      <c r="X375" s="234">
        <v>356</v>
      </c>
    </row>
    <row r="376" spans="1:24" s="234" customFormat="1" x14ac:dyDescent="0.2">
      <c r="A376" s="328">
        <v>204</v>
      </c>
      <c r="B376" s="327" t="s">
        <v>4</v>
      </c>
      <c r="C376" s="294">
        <v>52</v>
      </c>
      <c r="D376" s="294" t="s">
        <v>23</v>
      </c>
      <c r="E376" s="294"/>
      <c r="F376" s="294" t="s">
        <v>29</v>
      </c>
      <c r="G376" s="329"/>
      <c r="H376" s="294" t="s">
        <v>31</v>
      </c>
      <c r="I376" s="330"/>
      <c r="J376" s="294" t="s">
        <v>41</v>
      </c>
      <c r="K376" s="294" t="str">
        <f>VLOOKUP(A376,選手名簿!$A$3:$Q$170,11)</f>
        <v>齋藤　慈人</v>
      </c>
      <c r="L376" s="331" t="s">
        <v>31</v>
      </c>
      <c r="M376" s="331" t="str">
        <f>VLOOKUP(A376,選手名簿!$A$3:$Q$170,13)</f>
        <v>丸　内</v>
      </c>
      <c r="N376" s="332">
        <f>VLOOKUP(A376,選手名簿!$A$3:$Q$170,14)</f>
        <v>1</v>
      </c>
      <c r="O376" s="332" t="s">
        <v>41</v>
      </c>
      <c r="P376" s="294"/>
      <c r="Q376" s="332" t="str">
        <f>VLOOKUP(A376,選手名簿!$A$3:$Q$170,17)</f>
        <v>サイトウ　イット</v>
      </c>
      <c r="R376" s="294"/>
      <c r="S376" s="294"/>
      <c r="T376" s="328">
        <v>1</v>
      </c>
      <c r="U376" s="232"/>
      <c r="V376" s="232" t="str">
        <f t="shared" si="12"/>
        <v/>
      </c>
      <c r="W376" s="232"/>
      <c r="X376" s="234">
        <v>357</v>
      </c>
    </row>
    <row r="377" spans="1:24" s="234" customFormat="1" x14ac:dyDescent="0.2">
      <c r="A377" s="333">
        <v>142</v>
      </c>
      <c r="B377" s="334" t="s">
        <v>4</v>
      </c>
      <c r="C377" s="274">
        <v>52</v>
      </c>
      <c r="D377" s="274" t="s">
        <v>23</v>
      </c>
      <c r="E377" s="274"/>
      <c r="F377" s="274" t="s">
        <v>29</v>
      </c>
      <c r="G377" s="278"/>
      <c r="H377" s="274" t="s">
        <v>31</v>
      </c>
      <c r="I377" s="279"/>
      <c r="J377" s="274" t="s">
        <v>41</v>
      </c>
      <c r="K377" s="274" t="str">
        <f>VLOOKUP(A377,選手名簿!$A$3:$Q$170,11)</f>
        <v>寺門匠太郎</v>
      </c>
      <c r="L377" s="280" t="s">
        <v>31</v>
      </c>
      <c r="M377" s="280" t="str">
        <f>VLOOKUP(A377,選手名簿!$A$3:$Q$170,13)</f>
        <v>芦　城</v>
      </c>
      <c r="N377" s="335">
        <f>VLOOKUP(A377,選手名簿!$A$3:$Q$170,14)</f>
        <v>2</v>
      </c>
      <c r="O377" s="335" t="s">
        <v>41</v>
      </c>
      <c r="P377" s="274"/>
      <c r="Q377" s="335" t="str">
        <f>VLOOKUP(A377,選手名簿!$A$3:$Q$170,17)</f>
        <v>テラカド　ショウタロウ</v>
      </c>
      <c r="R377" s="274"/>
      <c r="S377" s="274"/>
      <c r="T377" s="333">
        <v>2</v>
      </c>
      <c r="U377" s="232"/>
      <c r="V377" s="232" t="str">
        <f t="shared" si="12"/>
        <v/>
      </c>
      <c r="W377" s="232"/>
      <c r="X377" s="234">
        <v>358</v>
      </c>
    </row>
    <row r="378" spans="1:24" s="234" customFormat="1" x14ac:dyDescent="0.2">
      <c r="A378" s="274">
        <v>79</v>
      </c>
      <c r="B378" s="334" t="s">
        <v>4</v>
      </c>
      <c r="C378" s="274">
        <v>52</v>
      </c>
      <c r="D378" s="274" t="s">
        <v>23</v>
      </c>
      <c r="E378" s="274"/>
      <c r="F378" s="274" t="s">
        <v>29</v>
      </c>
      <c r="G378" s="278"/>
      <c r="H378" s="274" t="s">
        <v>31</v>
      </c>
      <c r="I378" s="279"/>
      <c r="J378" s="274" t="s">
        <v>41</v>
      </c>
      <c r="K378" s="274" t="str">
        <f>VLOOKUP(A378,選手名簿!$A$3:$Q$170,11)</f>
        <v>大森　聖和</v>
      </c>
      <c r="L378" s="280" t="s">
        <v>31</v>
      </c>
      <c r="M378" s="280" t="str">
        <f>VLOOKUP(A378,選手名簿!$A$3:$Q$170,13)</f>
        <v>板　津</v>
      </c>
      <c r="N378" s="335">
        <f>VLOOKUP(A378,選手名簿!$A$3:$Q$170,14)</f>
        <v>1</v>
      </c>
      <c r="O378" s="335" t="s">
        <v>41</v>
      </c>
      <c r="P378" s="274"/>
      <c r="Q378" s="335" t="str">
        <f>VLOOKUP(A378,選手名簿!$A$3:$Q$170,17)</f>
        <v>オオモリ　セナ</v>
      </c>
      <c r="R378" s="274"/>
      <c r="S378" s="274"/>
      <c r="T378" s="333">
        <v>3</v>
      </c>
      <c r="U378" s="232"/>
      <c r="V378" s="232" t="str">
        <f t="shared" si="12"/>
        <v/>
      </c>
      <c r="W378" s="232"/>
      <c r="X378" s="234">
        <v>359</v>
      </c>
    </row>
    <row r="379" spans="1:24" s="234" customFormat="1" x14ac:dyDescent="0.2">
      <c r="A379" s="333">
        <v>521</v>
      </c>
      <c r="B379" s="334" t="s">
        <v>4</v>
      </c>
      <c r="C379" s="274">
        <v>52</v>
      </c>
      <c r="D379" s="274" t="s">
        <v>23</v>
      </c>
      <c r="E379" s="274"/>
      <c r="F379" s="274" t="s">
        <v>29</v>
      </c>
      <c r="G379" s="278"/>
      <c r="H379" s="274" t="s">
        <v>31</v>
      </c>
      <c r="I379" s="279"/>
      <c r="J379" s="274" t="s">
        <v>41</v>
      </c>
      <c r="K379" s="274" t="str">
        <f>VLOOKUP(A379,選手名簿!$A$3:$Q$170,11)</f>
        <v>林　　叡希</v>
      </c>
      <c r="L379" s="280" t="s">
        <v>31</v>
      </c>
      <c r="M379" s="280" t="str">
        <f>VLOOKUP(A379,選手名簿!$A$3:$Q$170,13)</f>
        <v>南　部</v>
      </c>
      <c r="N379" s="335">
        <f>VLOOKUP(A379,選手名簿!$A$3:$Q$170,14)</f>
        <v>3</v>
      </c>
      <c r="O379" s="335" t="s">
        <v>41</v>
      </c>
      <c r="P379" s="274"/>
      <c r="Q379" s="335" t="str">
        <f>VLOOKUP(A379,選手名簿!$A$3:$Q$170,17)</f>
        <v>ハヤシ　エイキ</v>
      </c>
      <c r="R379" s="274"/>
      <c r="S379" s="274"/>
      <c r="T379" s="333">
        <v>4</v>
      </c>
      <c r="U379" s="232"/>
      <c r="V379" s="232" t="str">
        <f t="shared" si="12"/>
        <v/>
      </c>
      <c r="W379" s="232"/>
      <c r="X379" s="234">
        <v>360</v>
      </c>
    </row>
    <row r="380" spans="1:24" s="234" customFormat="1" x14ac:dyDescent="0.2">
      <c r="A380" s="333">
        <v>89</v>
      </c>
      <c r="B380" s="334" t="s">
        <v>4</v>
      </c>
      <c r="C380" s="274">
        <v>52</v>
      </c>
      <c r="D380" s="274" t="s">
        <v>23</v>
      </c>
      <c r="E380" s="274"/>
      <c r="F380" s="274" t="s">
        <v>29</v>
      </c>
      <c r="G380" s="278"/>
      <c r="H380" s="274" t="s">
        <v>31</v>
      </c>
      <c r="I380" s="279"/>
      <c r="J380" s="274" t="s">
        <v>41</v>
      </c>
      <c r="K380" s="274" t="str">
        <f>VLOOKUP(A380,選手名簿!$A$3:$Q$170,11)</f>
        <v>永井　　凛</v>
      </c>
      <c r="L380" s="280" t="s">
        <v>31</v>
      </c>
      <c r="M380" s="280" t="str">
        <f>VLOOKUP(A380,選手名簿!$A$3:$Q$170,13)</f>
        <v>板　津</v>
      </c>
      <c r="N380" s="335">
        <f>VLOOKUP(A380,選手名簿!$A$3:$Q$170,14)</f>
        <v>2</v>
      </c>
      <c r="O380" s="335" t="s">
        <v>41</v>
      </c>
      <c r="P380" s="274"/>
      <c r="Q380" s="335" t="str">
        <f>VLOOKUP(A380,選手名簿!$A$3:$Q$170,17)</f>
        <v>ナガイ　リン</v>
      </c>
      <c r="R380" s="274"/>
      <c r="S380" s="274"/>
      <c r="T380" s="333">
        <v>5</v>
      </c>
      <c r="U380" s="232"/>
      <c r="V380" s="232" t="str">
        <f t="shared" si="12"/>
        <v/>
      </c>
      <c r="W380" s="232"/>
      <c r="X380" s="234">
        <v>361</v>
      </c>
    </row>
    <row r="381" spans="1:24" s="234" customFormat="1" x14ac:dyDescent="0.2">
      <c r="A381" s="333">
        <v>334</v>
      </c>
      <c r="B381" s="334" t="s">
        <v>4</v>
      </c>
      <c r="C381" s="274">
        <v>52</v>
      </c>
      <c r="D381" s="274" t="s">
        <v>23</v>
      </c>
      <c r="E381" s="274"/>
      <c r="F381" s="274" t="s">
        <v>29</v>
      </c>
      <c r="G381" s="278"/>
      <c r="H381" s="274" t="s">
        <v>31</v>
      </c>
      <c r="I381" s="279"/>
      <c r="J381" s="274" t="s">
        <v>41</v>
      </c>
      <c r="K381" s="274" t="str">
        <f>VLOOKUP(A381,選手名簿!$A$3:$Q$170,11)</f>
        <v>谷本　啓鷹</v>
      </c>
      <c r="L381" s="280" t="s">
        <v>31</v>
      </c>
      <c r="M381" s="280" t="str">
        <f>VLOOKUP(A381,選手名簿!$A$3:$Q$170,13)</f>
        <v>松　陽</v>
      </c>
      <c r="N381" s="335">
        <f>VLOOKUP(A381,選手名簿!$A$3:$Q$170,14)</f>
        <v>2</v>
      </c>
      <c r="O381" s="335" t="s">
        <v>41</v>
      </c>
      <c r="P381" s="274"/>
      <c r="Q381" s="335" t="str">
        <f>VLOOKUP(A381,選手名簿!$A$3:$Q$170,17)</f>
        <v>タニモト　ヒロタカ</v>
      </c>
      <c r="R381" s="274"/>
      <c r="S381" s="274"/>
      <c r="T381" s="333">
        <v>6</v>
      </c>
      <c r="U381" s="232"/>
      <c r="V381" s="232" t="str">
        <f t="shared" si="12"/>
        <v/>
      </c>
      <c r="W381" s="232"/>
      <c r="X381" s="234">
        <v>362</v>
      </c>
    </row>
    <row r="382" spans="1:24" s="234" customFormat="1" x14ac:dyDescent="0.2">
      <c r="A382" s="333">
        <v>122</v>
      </c>
      <c r="B382" s="334" t="s">
        <v>4</v>
      </c>
      <c r="C382" s="274">
        <v>52</v>
      </c>
      <c r="D382" s="274" t="s">
        <v>23</v>
      </c>
      <c r="E382" s="274"/>
      <c r="F382" s="274" t="s">
        <v>29</v>
      </c>
      <c r="G382" s="278"/>
      <c r="H382" s="274" t="s">
        <v>31</v>
      </c>
      <c r="I382" s="279"/>
      <c r="J382" s="274" t="s">
        <v>41</v>
      </c>
      <c r="K382" s="274" t="str">
        <f>VLOOKUP(A382,選手名簿!$A$3:$Q$170,11)</f>
        <v>武内　波琉</v>
      </c>
      <c r="L382" s="280" t="s">
        <v>31</v>
      </c>
      <c r="M382" s="280" t="str">
        <f>VLOOKUP(A382,選手名簿!$A$3:$Q$170,13)</f>
        <v>芦　城</v>
      </c>
      <c r="N382" s="335">
        <f>VLOOKUP(A382,選手名簿!$A$3:$Q$170,14)</f>
        <v>3</v>
      </c>
      <c r="O382" s="335" t="s">
        <v>41</v>
      </c>
      <c r="P382" s="274"/>
      <c r="Q382" s="335" t="str">
        <f>VLOOKUP(A382,選手名簿!$A$3:$Q$170,17)</f>
        <v>タケウチ　ハル</v>
      </c>
      <c r="R382" s="274"/>
      <c r="S382" s="274"/>
      <c r="T382" s="333">
        <v>7</v>
      </c>
      <c r="U382" s="232"/>
      <c r="V382" s="232" t="str">
        <f t="shared" si="12"/>
        <v/>
      </c>
      <c r="W382" s="232"/>
      <c r="X382" s="234">
        <v>363</v>
      </c>
    </row>
    <row r="383" spans="1:24" s="234" customFormat="1" x14ac:dyDescent="0.2">
      <c r="A383" s="274">
        <v>524</v>
      </c>
      <c r="B383" s="334" t="s">
        <v>4</v>
      </c>
      <c r="C383" s="274">
        <v>52</v>
      </c>
      <c r="D383" s="274" t="s">
        <v>23</v>
      </c>
      <c r="E383" s="274"/>
      <c r="F383" s="274" t="s">
        <v>29</v>
      </c>
      <c r="G383" s="278"/>
      <c r="H383" s="274" t="s">
        <v>31</v>
      </c>
      <c r="I383" s="279"/>
      <c r="J383" s="274" t="s">
        <v>41</v>
      </c>
      <c r="K383" s="274" t="str">
        <f>VLOOKUP(A383,選手名簿!$A$3:$Q$170,11)</f>
        <v>岩崎　永遠</v>
      </c>
      <c r="L383" s="280" t="s">
        <v>31</v>
      </c>
      <c r="M383" s="280" t="str">
        <f>VLOOKUP(A383,選手名簿!$A$3:$Q$170,13)</f>
        <v>南　部</v>
      </c>
      <c r="N383" s="335">
        <f>VLOOKUP(A383,選手名簿!$A$3:$Q$170,14)</f>
        <v>2</v>
      </c>
      <c r="O383" s="335" t="s">
        <v>41</v>
      </c>
      <c r="P383" s="274"/>
      <c r="Q383" s="335" t="str">
        <f>VLOOKUP(A383,選手名簿!$A$3:$Q$170,17)</f>
        <v>イワサキ　トワ</v>
      </c>
      <c r="R383" s="274"/>
      <c r="S383" s="274"/>
      <c r="T383" s="333">
        <v>8</v>
      </c>
      <c r="U383" s="232"/>
      <c r="V383" s="232" t="str">
        <f t="shared" si="12"/>
        <v/>
      </c>
      <c r="W383" s="232"/>
      <c r="X383" s="234">
        <v>364</v>
      </c>
    </row>
    <row r="384" spans="1:24" s="234" customFormat="1" x14ac:dyDescent="0.2">
      <c r="A384" s="274">
        <v>522</v>
      </c>
      <c r="B384" s="334" t="s">
        <v>4</v>
      </c>
      <c r="C384" s="274">
        <v>52</v>
      </c>
      <c r="D384" s="274" t="s">
        <v>23</v>
      </c>
      <c r="E384" s="274"/>
      <c r="F384" s="274" t="s">
        <v>29</v>
      </c>
      <c r="G384" s="278"/>
      <c r="H384" s="274" t="s">
        <v>31</v>
      </c>
      <c r="I384" s="279"/>
      <c r="J384" s="274" t="s">
        <v>41</v>
      </c>
      <c r="K384" s="274" t="str">
        <f>VLOOKUP(A384,選手名簿!$A$3:$Q$170,11)</f>
        <v>畦地　幸喜</v>
      </c>
      <c r="L384" s="280" t="s">
        <v>31</v>
      </c>
      <c r="M384" s="280" t="str">
        <f>VLOOKUP(A384,選手名簿!$A$3:$Q$170,13)</f>
        <v>南　部</v>
      </c>
      <c r="N384" s="335">
        <f>VLOOKUP(A384,選手名簿!$A$3:$Q$170,14)</f>
        <v>2</v>
      </c>
      <c r="O384" s="335" t="s">
        <v>41</v>
      </c>
      <c r="P384" s="274"/>
      <c r="Q384" s="335" t="str">
        <f>VLOOKUP(A384,選手名簿!$A$3:$Q$170,17)</f>
        <v>アゼチ　コウキ</v>
      </c>
      <c r="R384" s="274"/>
      <c r="S384" s="274"/>
      <c r="T384" s="333">
        <v>9</v>
      </c>
      <c r="U384" s="232"/>
      <c r="V384" s="232" t="str">
        <f t="shared" si="12"/>
        <v/>
      </c>
      <c r="W384" s="232"/>
      <c r="X384" s="234">
        <v>365</v>
      </c>
    </row>
    <row r="385" spans="1:24" s="234" customFormat="1" x14ac:dyDescent="0.2">
      <c r="A385" s="333">
        <v>250</v>
      </c>
      <c r="B385" s="334" t="s">
        <v>4</v>
      </c>
      <c r="C385" s="333">
        <v>52</v>
      </c>
      <c r="D385" s="274" t="s">
        <v>23</v>
      </c>
      <c r="E385" s="274"/>
      <c r="F385" s="274" t="s">
        <v>29</v>
      </c>
      <c r="G385" s="278"/>
      <c r="H385" s="274" t="s">
        <v>31</v>
      </c>
      <c r="I385" s="279"/>
      <c r="J385" s="274" t="s">
        <v>41</v>
      </c>
      <c r="K385" s="274" t="str">
        <f>VLOOKUP(A385,選手名簿!$A$3:$Q$170,11)</f>
        <v>北市　　逞</v>
      </c>
      <c r="L385" s="280" t="s">
        <v>31</v>
      </c>
      <c r="M385" s="280" t="str">
        <f>VLOOKUP(A385,選手名簿!$A$3:$Q$170,13)</f>
        <v>丸　内</v>
      </c>
      <c r="N385" s="335">
        <f>VLOOKUP(A385,選手名簿!$A$3:$Q$170,14)</f>
        <v>3</v>
      </c>
      <c r="O385" s="335" t="s">
        <v>41</v>
      </c>
      <c r="P385" s="274"/>
      <c r="Q385" s="335" t="str">
        <f>VLOOKUP(A385,選手名簿!$A$3:$Q$170,17)</f>
        <v>キタイチ　タクマ</v>
      </c>
      <c r="R385" s="274"/>
      <c r="S385" s="274"/>
      <c r="T385" s="333">
        <v>10</v>
      </c>
      <c r="U385" s="232"/>
      <c r="V385" s="232" t="str">
        <f t="shared" si="12"/>
        <v/>
      </c>
      <c r="W385" s="232"/>
      <c r="X385" s="234">
        <v>366</v>
      </c>
    </row>
    <row r="386" spans="1:24" s="234" customFormat="1" x14ac:dyDescent="0.2">
      <c r="A386" s="333">
        <v>848</v>
      </c>
      <c r="B386" s="334" t="s">
        <v>4</v>
      </c>
      <c r="C386" s="274">
        <v>52</v>
      </c>
      <c r="D386" s="274" t="s">
        <v>23</v>
      </c>
      <c r="E386" s="274"/>
      <c r="F386" s="274" t="s">
        <v>29</v>
      </c>
      <c r="G386" s="278"/>
      <c r="H386" s="274" t="s">
        <v>31</v>
      </c>
      <c r="I386" s="279"/>
      <c r="J386" s="274" t="s">
        <v>41</v>
      </c>
      <c r="K386" s="274" t="str">
        <f>VLOOKUP(A386,選手名簿!$A$3:$Q$170,11)</f>
        <v>松岡　雅昂</v>
      </c>
      <c r="L386" s="280" t="s">
        <v>31</v>
      </c>
      <c r="M386" s="280" t="str">
        <f>VLOOKUP(A386,選手名簿!$A$3:$Q$170,13)</f>
        <v>松東みどり</v>
      </c>
      <c r="N386" s="335">
        <f>VLOOKUP(A386,選手名簿!$A$3:$Q$170,14)</f>
        <v>3</v>
      </c>
      <c r="O386" s="335" t="s">
        <v>41</v>
      </c>
      <c r="P386" s="274"/>
      <c r="Q386" s="335" t="str">
        <f>VLOOKUP(A386,選手名簿!$A$3:$Q$170,17)</f>
        <v>マツオカ　マサアキ</v>
      </c>
      <c r="R386" s="274"/>
      <c r="S386" s="274"/>
      <c r="T386" s="333">
        <v>11</v>
      </c>
      <c r="U386" s="232"/>
      <c r="V386" s="232" t="str">
        <f t="shared" si="12"/>
        <v/>
      </c>
      <c r="W386" s="232"/>
      <c r="X386" s="234">
        <v>367</v>
      </c>
    </row>
    <row r="387" spans="1:24" s="234" customFormat="1" x14ac:dyDescent="0.2">
      <c r="A387" s="333">
        <v>131</v>
      </c>
      <c r="B387" s="334" t="s">
        <v>4</v>
      </c>
      <c r="C387" s="333">
        <v>52</v>
      </c>
      <c r="D387" s="274" t="s">
        <v>23</v>
      </c>
      <c r="E387" s="274"/>
      <c r="F387" s="274" t="s">
        <v>29</v>
      </c>
      <c r="G387" s="278"/>
      <c r="H387" s="274" t="s">
        <v>31</v>
      </c>
      <c r="I387" s="279"/>
      <c r="J387" s="274" t="s">
        <v>41</v>
      </c>
      <c r="K387" s="274" t="str">
        <f>VLOOKUP(A387,選手名簿!$A$3:$Q$170,11)</f>
        <v>桑島　健真</v>
      </c>
      <c r="L387" s="280" t="s">
        <v>31</v>
      </c>
      <c r="M387" s="280" t="str">
        <f>VLOOKUP(A387,選手名簿!$A$3:$Q$170,13)</f>
        <v>芦　城</v>
      </c>
      <c r="N387" s="335">
        <f>VLOOKUP(A387,選手名簿!$A$3:$Q$170,14)</f>
        <v>3</v>
      </c>
      <c r="O387" s="335" t="s">
        <v>41</v>
      </c>
      <c r="P387" s="274"/>
      <c r="Q387" s="335" t="str">
        <f>VLOOKUP(A387,選手名簿!$A$3:$Q$170,17)</f>
        <v>クワジマ　ケンシン</v>
      </c>
      <c r="R387" s="274"/>
      <c r="S387" s="274"/>
      <c r="T387" s="333">
        <v>12</v>
      </c>
      <c r="U387" s="232"/>
      <c r="V387" s="232" t="str">
        <f t="shared" si="12"/>
        <v/>
      </c>
      <c r="W387" s="232"/>
      <c r="X387" s="234">
        <v>368</v>
      </c>
    </row>
    <row r="388" spans="1:24" s="234" customFormat="1" x14ac:dyDescent="0.2">
      <c r="A388" s="333"/>
      <c r="B388" s="334" t="s">
        <v>4</v>
      </c>
      <c r="C388" s="333">
        <v>52</v>
      </c>
      <c r="D388" s="274" t="s">
        <v>23</v>
      </c>
      <c r="E388" s="274"/>
      <c r="F388" s="274" t="s">
        <v>29</v>
      </c>
      <c r="G388" s="278"/>
      <c r="H388" s="274" t="s">
        <v>31</v>
      </c>
      <c r="I388" s="279"/>
      <c r="J388" s="274" t="s">
        <v>41</v>
      </c>
      <c r="K388" s="274" t="e">
        <f>VLOOKUP(A388,選手名簿!$A$3:$Q$170,11)</f>
        <v>#N/A</v>
      </c>
      <c r="L388" s="280" t="s">
        <v>31</v>
      </c>
      <c r="M388" s="280" t="e">
        <f>VLOOKUP(A388,選手名簿!$A$3:$Q$170,13)</f>
        <v>#N/A</v>
      </c>
      <c r="N388" s="335" t="e">
        <f>VLOOKUP(A388,選手名簿!$A$3:$Q$170,14)</f>
        <v>#N/A</v>
      </c>
      <c r="O388" s="335" t="s">
        <v>41</v>
      </c>
      <c r="P388" s="274"/>
      <c r="Q388" s="335" t="e">
        <f>VLOOKUP(A388,選手名簿!$A$3:$Q$170,17)</f>
        <v>#N/A</v>
      </c>
      <c r="R388" s="274"/>
      <c r="S388" s="274"/>
      <c r="T388" s="333">
        <v>13</v>
      </c>
      <c r="U388" s="232"/>
      <c r="V388" s="232" t="str">
        <f t="shared" si="12"/>
        <v/>
      </c>
      <c r="W388" s="232"/>
      <c r="X388" s="234">
        <v>369</v>
      </c>
    </row>
    <row r="389" spans="1:24" s="234" customFormat="1" x14ac:dyDescent="0.2">
      <c r="A389" s="333"/>
      <c r="B389" s="334" t="s">
        <v>4</v>
      </c>
      <c r="C389" s="333">
        <v>52</v>
      </c>
      <c r="D389" s="274" t="s">
        <v>23</v>
      </c>
      <c r="E389" s="274"/>
      <c r="F389" s="274" t="s">
        <v>29</v>
      </c>
      <c r="G389" s="278"/>
      <c r="H389" s="274" t="s">
        <v>31</v>
      </c>
      <c r="I389" s="279"/>
      <c r="J389" s="274" t="s">
        <v>41</v>
      </c>
      <c r="K389" s="274" t="e">
        <f>VLOOKUP(A389,選手名簿!$A$3:$Q$170,11)</f>
        <v>#N/A</v>
      </c>
      <c r="L389" s="280" t="s">
        <v>31</v>
      </c>
      <c r="M389" s="280" t="e">
        <f>VLOOKUP(A389,選手名簿!$A$3:$Q$170,13)</f>
        <v>#N/A</v>
      </c>
      <c r="N389" s="335" t="e">
        <f>VLOOKUP(A389,選手名簿!$A$3:$Q$170,14)</f>
        <v>#N/A</v>
      </c>
      <c r="O389" s="335" t="s">
        <v>41</v>
      </c>
      <c r="P389" s="274"/>
      <c r="Q389" s="335" t="e">
        <f>VLOOKUP(A389,選手名簿!$A$3:$Q$170,17)</f>
        <v>#N/A</v>
      </c>
      <c r="R389" s="274"/>
      <c r="S389" s="274"/>
      <c r="T389" s="333">
        <v>14</v>
      </c>
      <c r="U389" s="232"/>
      <c r="V389" s="232" t="str">
        <f t="shared" si="12"/>
        <v/>
      </c>
      <c r="W389" s="232"/>
      <c r="X389" s="234">
        <v>370</v>
      </c>
    </row>
    <row r="390" spans="1:24" s="234" customFormat="1" x14ac:dyDescent="0.2">
      <c r="A390" s="333"/>
      <c r="B390" s="334" t="s">
        <v>4</v>
      </c>
      <c r="C390" s="333">
        <v>52</v>
      </c>
      <c r="D390" s="274" t="s">
        <v>23</v>
      </c>
      <c r="E390" s="274"/>
      <c r="F390" s="274" t="s">
        <v>29</v>
      </c>
      <c r="G390" s="278"/>
      <c r="H390" s="274" t="s">
        <v>31</v>
      </c>
      <c r="I390" s="279"/>
      <c r="J390" s="274" t="s">
        <v>41</v>
      </c>
      <c r="K390" s="274" t="e">
        <f>VLOOKUP(A390,選手名簿!$A$3:$Q$170,11)</f>
        <v>#N/A</v>
      </c>
      <c r="L390" s="280" t="s">
        <v>31</v>
      </c>
      <c r="M390" s="280" t="e">
        <f>VLOOKUP(A390,選手名簿!$A$3:$Q$170,13)</f>
        <v>#N/A</v>
      </c>
      <c r="N390" s="335" t="e">
        <f>VLOOKUP(A390,選手名簿!$A$3:$Q$170,14)</f>
        <v>#N/A</v>
      </c>
      <c r="O390" s="335" t="s">
        <v>41</v>
      </c>
      <c r="P390" s="274"/>
      <c r="Q390" s="335" t="e">
        <f>VLOOKUP(A390,選手名簿!$A$3:$Q$170,17)</f>
        <v>#N/A</v>
      </c>
      <c r="R390" s="274"/>
      <c r="S390" s="274"/>
      <c r="T390" s="333">
        <v>15</v>
      </c>
      <c r="U390" s="232"/>
      <c r="V390" s="232" t="str">
        <f t="shared" si="12"/>
        <v/>
      </c>
      <c r="W390" s="232"/>
      <c r="X390" s="234">
        <v>371</v>
      </c>
    </row>
    <row r="391" spans="1:24" s="234" customFormat="1" x14ac:dyDescent="0.2">
      <c r="A391" s="333"/>
      <c r="B391" s="334" t="s">
        <v>4</v>
      </c>
      <c r="C391" s="333">
        <v>52</v>
      </c>
      <c r="D391" s="274" t="s">
        <v>23</v>
      </c>
      <c r="E391" s="274"/>
      <c r="F391" s="274" t="s">
        <v>29</v>
      </c>
      <c r="G391" s="278"/>
      <c r="H391" s="274" t="s">
        <v>31</v>
      </c>
      <c r="I391" s="279"/>
      <c r="J391" s="274" t="s">
        <v>41</v>
      </c>
      <c r="K391" s="274" t="e">
        <f>VLOOKUP(A391,選手名簿!$A$3:$Q$170,11)</f>
        <v>#N/A</v>
      </c>
      <c r="L391" s="280" t="s">
        <v>31</v>
      </c>
      <c r="M391" s="280" t="e">
        <f>VLOOKUP(A391,選手名簿!$A$3:$Q$170,13)</f>
        <v>#N/A</v>
      </c>
      <c r="N391" s="335" t="e">
        <f>VLOOKUP(A391,選手名簿!$A$3:$Q$170,14)</f>
        <v>#N/A</v>
      </c>
      <c r="O391" s="335" t="s">
        <v>41</v>
      </c>
      <c r="P391" s="274"/>
      <c r="Q391" s="335" t="e">
        <f>VLOOKUP(A391,選手名簿!$A$3:$Q$170,17)</f>
        <v>#N/A</v>
      </c>
      <c r="R391" s="274"/>
      <c r="S391" s="274"/>
      <c r="T391" s="333">
        <v>16</v>
      </c>
      <c r="U391" s="232"/>
      <c r="V391" s="232" t="str">
        <f t="shared" si="12"/>
        <v/>
      </c>
      <c r="W391" s="232"/>
      <c r="X391" s="234">
        <v>372</v>
      </c>
    </row>
    <row r="392" spans="1:24" s="234" customFormat="1" x14ac:dyDescent="0.2">
      <c r="A392" s="333"/>
      <c r="B392" s="334" t="s">
        <v>4</v>
      </c>
      <c r="C392" s="333">
        <v>52</v>
      </c>
      <c r="D392" s="274" t="s">
        <v>23</v>
      </c>
      <c r="E392" s="274"/>
      <c r="F392" s="274" t="s">
        <v>29</v>
      </c>
      <c r="G392" s="278"/>
      <c r="H392" s="274" t="s">
        <v>31</v>
      </c>
      <c r="I392" s="279"/>
      <c r="J392" s="274" t="s">
        <v>41</v>
      </c>
      <c r="K392" s="274" t="e">
        <f>VLOOKUP(A392,選手名簿!$A$3:$Q$170,11)</f>
        <v>#N/A</v>
      </c>
      <c r="L392" s="280" t="s">
        <v>31</v>
      </c>
      <c r="M392" s="280" t="e">
        <f>VLOOKUP(A392,選手名簿!$A$3:$Q$170,13)</f>
        <v>#N/A</v>
      </c>
      <c r="N392" s="335" t="e">
        <f>VLOOKUP(A392,選手名簿!$A$3:$Q$170,14)</f>
        <v>#N/A</v>
      </c>
      <c r="O392" s="335" t="s">
        <v>41</v>
      </c>
      <c r="P392" s="274"/>
      <c r="Q392" s="335" t="e">
        <f>VLOOKUP(A392,選手名簿!$A$3:$Q$170,17)</f>
        <v>#N/A</v>
      </c>
      <c r="R392" s="274"/>
      <c r="S392" s="274"/>
      <c r="T392" s="333">
        <v>17</v>
      </c>
      <c r="U392" s="232"/>
      <c r="V392" s="232" t="str">
        <f t="shared" si="12"/>
        <v/>
      </c>
      <c r="W392" s="232"/>
      <c r="X392" s="234">
        <v>373</v>
      </c>
    </row>
    <row r="393" spans="1:24" s="234" customFormat="1" x14ac:dyDescent="0.2">
      <c r="A393" s="333"/>
      <c r="B393" s="334" t="s">
        <v>4</v>
      </c>
      <c r="C393" s="333">
        <v>52</v>
      </c>
      <c r="D393" s="274" t="s">
        <v>23</v>
      </c>
      <c r="E393" s="274"/>
      <c r="F393" s="274" t="s">
        <v>29</v>
      </c>
      <c r="G393" s="278"/>
      <c r="H393" s="274" t="s">
        <v>31</v>
      </c>
      <c r="I393" s="279"/>
      <c r="J393" s="274" t="s">
        <v>41</v>
      </c>
      <c r="K393" s="274" t="e">
        <f>VLOOKUP(A393,選手名簿!$A$3:$Q$170,11)</f>
        <v>#N/A</v>
      </c>
      <c r="L393" s="280" t="s">
        <v>31</v>
      </c>
      <c r="M393" s="280" t="e">
        <f>VLOOKUP(A393,選手名簿!$A$3:$Q$170,13)</f>
        <v>#N/A</v>
      </c>
      <c r="N393" s="335" t="e">
        <f>VLOOKUP(A393,選手名簿!$A$3:$Q$170,14)</f>
        <v>#N/A</v>
      </c>
      <c r="O393" s="335" t="s">
        <v>41</v>
      </c>
      <c r="P393" s="274"/>
      <c r="Q393" s="335" t="e">
        <f>VLOOKUP(A393,選手名簿!$A$3:$Q$170,17)</f>
        <v>#N/A</v>
      </c>
      <c r="R393" s="274"/>
      <c r="S393" s="274"/>
      <c r="T393" s="333">
        <v>18</v>
      </c>
      <c r="U393" s="232"/>
      <c r="V393" s="232" t="str">
        <f t="shared" si="12"/>
        <v/>
      </c>
      <c r="W393" s="232"/>
      <c r="X393" s="234">
        <v>374</v>
      </c>
    </row>
    <row r="394" spans="1:24" s="234" customFormat="1" x14ac:dyDescent="0.2">
      <c r="A394" s="333"/>
      <c r="B394" s="334" t="s">
        <v>4</v>
      </c>
      <c r="C394" s="333">
        <v>52</v>
      </c>
      <c r="D394" s="274" t="s">
        <v>23</v>
      </c>
      <c r="E394" s="274"/>
      <c r="F394" s="274" t="s">
        <v>29</v>
      </c>
      <c r="G394" s="278"/>
      <c r="H394" s="274" t="s">
        <v>31</v>
      </c>
      <c r="I394" s="279"/>
      <c r="J394" s="274" t="s">
        <v>41</v>
      </c>
      <c r="K394" s="274" t="e">
        <f>VLOOKUP(A394,選手名簿!$A$3:$Q$170,11)</f>
        <v>#N/A</v>
      </c>
      <c r="L394" s="280" t="s">
        <v>31</v>
      </c>
      <c r="M394" s="280" t="e">
        <f>VLOOKUP(A394,選手名簿!$A$3:$Q$170,13)</f>
        <v>#N/A</v>
      </c>
      <c r="N394" s="335" t="e">
        <f>VLOOKUP(A394,選手名簿!$A$3:$Q$170,14)</f>
        <v>#N/A</v>
      </c>
      <c r="O394" s="335" t="s">
        <v>41</v>
      </c>
      <c r="P394" s="274"/>
      <c r="Q394" s="335" t="e">
        <f>VLOOKUP(A394,選手名簿!$A$3:$Q$170,17)</f>
        <v>#N/A</v>
      </c>
      <c r="R394" s="274"/>
      <c r="S394" s="274"/>
      <c r="T394" s="333">
        <v>19</v>
      </c>
      <c r="U394" s="232"/>
      <c r="V394" s="232" t="str">
        <f t="shared" si="12"/>
        <v/>
      </c>
      <c r="W394" s="232"/>
      <c r="X394" s="234">
        <v>375</v>
      </c>
    </row>
    <row r="395" spans="1:24" s="234" customFormat="1" x14ac:dyDescent="0.2">
      <c r="A395" s="333"/>
      <c r="B395" s="334" t="s">
        <v>4</v>
      </c>
      <c r="C395" s="333">
        <v>52</v>
      </c>
      <c r="D395" s="274" t="s">
        <v>23</v>
      </c>
      <c r="E395" s="274"/>
      <c r="F395" s="274" t="s">
        <v>29</v>
      </c>
      <c r="G395" s="278"/>
      <c r="H395" s="274" t="s">
        <v>31</v>
      </c>
      <c r="I395" s="279"/>
      <c r="J395" s="274" t="s">
        <v>41</v>
      </c>
      <c r="K395" s="274" t="e">
        <f>VLOOKUP(A395,選手名簿!$A$3:$Q$170,11)</f>
        <v>#N/A</v>
      </c>
      <c r="L395" s="280" t="s">
        <v>31</v>
      </c>
      <c r="M395" s="280" t="e">
        <f>VLOOKUP(A395,選手名簿!$A$3:$Q$170,13)</f>
        <v>#N/A</v>
      </c>
      <c r="N395" s="335" t="e">
        <f>VLOOKUP(A395,選手名簿!$A$3:$Q$170,14)</f>
        <v>#N/A</v>
      </c>
      <c r="O395" s="335" t="s">
        <v>41</v>
      </c>
      <c r="P395" s="274"/>
      <c r="Q395" s="335" t="e">
        <f>VLOOKUP(A395,選手名簿!$A$3:$Q$170,17)</f>
        <v>#N/A</v>
      </c>
      <c r="R395" s="274"/>
      <c r="S395" s="274"/>
      <c r="T395" s="333">
        <v>20</v>
      </c>
      <c r="U395" s="232"/>
      <c r="V395" s="232" t="str">
        <f t="shared" si="12"/>
        <v/>
      </c>
      <c r="W395" s="232"/>
      <c r="X395" s="234">
        <v>376</v>
      </c>
    </row>
    <row r="396" spans="1:24" s="234" customFormat="1" x14ac:dyDescent="0.2">
      <c r="A396" s="333"/>
      <c r="B396" s="334" t="s">
        <v>4</v>
      </c>
      <c r="C396" s="333">
        <v>52</v>
      </c>
      <c r="D396" s="274" t="s">
        <v>23</v>
      </c>
      <c r="E396" s="274"/>
      <c r="F396" s="274" t="s">
        <v>29</v>
      </c>
      <c r="G396" s="278"/>
      <c r="H396" s="274" t="s">
        <v>31</v>
      </c>
      <c r="I396" s="279"/>
      <c r="J396" s="274" t="s">
        <v>41</v>
      </c>
      <c r="K396" s="274" t="e">
        <f>VLOOKUP(A396,選手名簿!$A$3:$Q$170,11)</f>
        <v>#N/A</v>
      </c>
      <c r="L396" s="280" t="s">
        <v>31</v>
      </c>
      <c r="M396" s="280" t="e">
        <f>VLOOKUP(A396,選手名簿!$A$3:$Q$170,13)</f>
        <v>#N/A</v>
      </c>
      <c r="N396" s="335" t="e">
        <f>VLOOKUP(A396,選手名簿!$A$3:$Q$170,14)</f>
        <v>#N/A</v>
      </c>
      <c r="O396" s="335" t="s">
        <v>41</v>
      </c>
      <c r="P396" s="274"/>
      <c r="Q396" s="335" t="e">
        <f>VLOOKUP(A396,選手名簿!$A$3:$Q$170,17)</f>
        <v>#N/A</v>
      </c>
      <c r="R396" s="274"/>
      <c r="S396" s="274"/>
      <c r="T396" s="333">
        <v>21</v>
      </c>
      <c r="U396" s="232"/>
      <c r="V396" s="232" t="str">
        <f t="shared" si="12"/>
        <v/>
      </c>
      <c r="W396" s="232"/>
      <c r="X396" s="234">
        <v>377</v>
      </c>
    </row>
    <row r="397" spans="1:24" s="234" customFormat="1" x14ac:dyDescent="0.2">
      <c r="A397" s="333"/>
      <c r="B397" s="334" t="s">
        <v>4</v>
      </c>
      <c r="C397" s="333">
        <v>52</v>
      </c>
      <c r="D397" s="274" t="s">
        <v>23</v>
      </c>
      <c r="E397" s="274"/>
      <c r="F397" s="274" t="s">
        <v>29</v>
      </c>
      <c r="G397" s="278"/>
      <c r="H397" s="274" t="s">
        <v>31</v>
      </c>
      <c r="I397" s="279"/>
      <c r="J397" s="274" t="s">
        <v>41</v>
      </c>
      <c r="K397" s="274" t="e">
        <f>VLOOKUP(A397,選手名簿!$A$3:$Q$170,11)</f>
        <v>#N/A</v>
      </c>
      <c r="L397" s="280" t="s">
        <v>31</v>
      </c>
      <c r="M397" s="280" t="e">
        <f>VLOOKUP(A397,選手名簿!$A$3:$Q$170,13)</f>
        <v>#N/A</v>
      </c>
      <c r="N397" s="335" t="e">
        <f>VLOOKUP(A397,選手名簿!$A$3:$Q$170,14)</f>
        <v>#N/A</v>
      </c>
      <c r="O397" s="335" t="s">
        <v>41</v>
      </c>
      <c r="P397" s="274"/>
      <c r="Q397" s="335" t="e">
        <f>VLOOKUP(A397,選手名簿!$A$3:$Q$170,17)</f>
        <v>#N/A</v>
      </c>
      <c r="R397" s="274"/>
      <c r="S397" s="274"/>
      <c r="T397" s="333">
        <v>22</v>
      </c>
      <c r="U397" s="232"/>
      <c r="V397" s="232" t="str">
        <f t="shared" si="12"/>
        <v/>
      </c>
      <c r="W397" s="232"/>
      <c r="X397" s="234">
        <v>378</v>
      </c>
    </row>
    <row r="398" spans="1:24" s="234" customFormat="1" x14ac:dyDescent="0.2">
      <c r="A398" s="333"/>
      <c r="B398" s="334" t="s">
        <v>4</v>
      </c>
      <c r="C398" s="333">
        <v>52</v>
      </c>
      <c r="D398" s="274" t="s">
        <v>23</v>
      </c>
      <c r="E398" s="274"/>
      <c r="F398" s="274" t="s">
        <v>29</v>
      </c>
      <c r="G398" s="278"/>
      <c r="H398" s="274" t="s">
        <v>31</v>
      </c>
      <c r="I398" s="279"/>
      <c r="J398" s="274" t="s">
        <v>41</v>
      </c>
      <c r="K398" s="274" t="e">
        <f>VLOOKUP(A398,選手名簿!$A$3:$Q$170,11)</f>
        <v>#N/A</v>
      </c>
      <c r="L398" s="280" t="s">
        <v>31</v>
      </c>
      <c r="M398" s="280" t="e">
        <f>VLOOKUP(A398,選手名簿!$A$3:$Q$170,13)</f>
        <v>#N/A</v>
      </c>
      <c r="N398" s="335" t="e">
        <f>VLOOKUP(A398,選手名簿!$A$3:$Q$170,14)</f>
        <v>#N/A</v>
      </c>
      <c r="O398" s="335" t="s">
        <v>41</v>
      </c>
      <c r="P398" s="274"/>
      <c r="Q398" s="335" t="e">
        <f>VLOOKUP(A398,選手名簿!$A$3:$Q$170,17)</f>
        <v>#N/A</v>
      </c>
      <c r="R398" s="274"/>
      <c r="S398" s="274"/>
      <c r="T398" s="333">
        <v>23</v>
      </c>
      <c r="U398" s="232"/>
      <c r="V398" s="232" t="str">
        <f t="shared" si="12"/>
        <v/>
      </c>
      <c r="W398" s="232"/>
      <c r="X398" s="234">
        <v>379</v>
      </c>
    </row>
    <row r="399" spans="1:24" s="234" customFormat="1" x14ac:dyDescent="0.2">
      <c r="A399" s="333"/>
      <c r="B399" s="334" t="s">
        <v>4</v>
      </c>
      <c r="C399" s="333">
        <v>52</v>
      </c>
      <c r="D399" s="274" t="s">
        <v>23</v>
      </c>
      <c r="E399" s="274"/>
      <c r="F399" s="274" t="s">
        <v>29</v>
      </c>
      <c r="G399" s="278"/>
      <c r="H399" s="274" t="s">
        <v>31</v>
      </c>
      <c r="I399" s="279"/>
      <c r="J399" s="274" t="s">
        <v>41</v>
      </c>
      <c r="K399" s="274" t="e">
        <f>VLOOKUP(A399,選手名簿!$A$3:$Q$170,11)</f>
        <v>#N/A</v>
      </c>
      <c r="L399" s="280" t="s">
        <v>31</v>
      </c>
      <c r="M399" s="280" t="e">
        <f>VLOOKUP(A399,選手名簿!$A$3:$Q$170,13)</f>
        <v>#N/A</v>
      </c>
      <c r="N399" s="335" t="e">
        <f>VLOOKUP(A399,選手名簿!$A$3:$Q$170,14)</f>
        <v>#N/A</v>
      </c>
      <c r="O399" s="335" t="s">
        <v>41</v>
      </c>
      <c r="P399" s="274"/>
      <c r="Q399" s="335" t="e">
        <f>VLOOKUP(A399,選手名簿!$A$3:$Q$170,17)</f>
        <v>#N/A</v>
      </c>
      <c r="R399" s="274"/>
      <c r="S399" s="274"/>
      <c r="T399" s="333">
        <v>24</v>
      </c>
      <c r="U399" s="232"/>
      <c r="V399" s="232" t="str">
        <f t="shared" si="12"/>
        <v/>
      </c>
      <c r="W399" s="232"/>
      <c r="X399" s="234">
        <v>380</v>
      </c>
    </row>
    <row r="400" spans="1:24" s="234" customFormat="1" x14ac:dyDescent="0.2">
      <c r="A400" s="333"/>
      <c r="B400" s="334" t="s">
        <v>4</v>
      </c>
      <c r="C400" s="333">
        <v>52</v>
      </c>
      <c r="D400" s="274" t="s">
        <v>23</v>
      </c>
      <c r="E400" s="274"/>
      <c r="F400" s="274" t="s">
        <v>29</v>
      </c>
      <c r="G400" s="278"/>
      <c r="H400" s="274" t="s">
        <v>31</v>
      </c>
      <c r="I400" s="279"/>
      <c r="J400" s="274" t="s">
        <v>41</v>
      </c>
      <c r="K400" s="274" t="e">
        <f>VLOOKUP(A400,選手名簿!$A$3:$Q$170,11)</f>
        <v>#N/A</v>
      </c>
      <c r="L400" s="280" t="s">
        <v>31</v>
      </c>
      <c r="M400" s="280" t="e">
        <f>VLOOKUP(A400,選手名簿!$A$3:$Q$170,13)</f>
        <v>#N/A</v>
      </c>
      <c r="N400" s="335" t="e">
        <f>VLOOKUP(A400,選手名簿!$A$3:$Q$170,14)</f>
        <v>#N/A</v>
      </c>
      <c r="O400" s="335" t="s">
        <v>41</v>
      </c>
      <c r="P400" s="274"/>
      <c r="Q400" s="335" t="e">
        <f>VLOOKUP(A400,選手名簿!$A$3:$Q$170,17)</f>
        <v>#N/A</v>
      </c>
      <c r="R400" s="274"/>
      <c r="S400" s="274"/>
      <c r="T400" s="333">
        <v>25</v>
      </c>
      <c r="U400" s="232"/>
      <c r="V400" s="232" t="str">
        <f t="shared" si="12"/>
        <v/>
      </c>
      <c r="W400" s="232"/>
      <c r="X400" s="234">
        <v>381</v>
      </c>
    </row>
    <row r="401" spans="1:47" s="234" customFormat="1" x14ac:dyDescent="0.2">
      <c r="A401" s="333"/>
      <c r="B401" s="334" t="s">
        <v>4</v>
      </c>
      <c r="C401" s="333">
        <v>52</v>
      </c>
      <c r="D401" s="274" t="s">
        <v>23</v>
      </c>
      <c r="E401" s="274"/>
      <c r="F401" s="274" t="s">
        <v>29</v>
      </c>
      <c r="G401" s="278"/>
      <c r="H401" s="274" t="s">
        <v>31</v>
      </c>
      <c r="I401" s="279"/>
      <c r="J401" s="274" t="s">
        <v>41</v>
      </c>
      <c r="K401" s="274" t="e">
        <f>VLOOKUP(A401,選手名簿!$A$3:$Q$170,11)</f>
        <v>#N/A</v>
      </c>
      <c r="L401" s="280" t="s">
        <v>31</v>
      </c>
      <c r="M401" s="280" t="e">
        <f>VLOOKUP(A401,選手名簿!$A$3:$Q$170,13)</f>
        <v>#N/A</v>
      </c>
      <c r="N401" s="335" t="e">
        <f>VLOOKUP(A401,選手名簿!$A$3:$Q$170,14)</f>
        <v>#N/A</v>
      </c>
      <c r="O401" s="335" t="s">
        <v>41</v>
      </c>
      <c r="P401" s="274"/>
      <c r="Q401" s="335" t="e">
        <f>VLOOKUP(A401,選手名簿!$A$3:$Q$170,17)</f>
        <v>#N/A</v>
      </c>
      <c r="R401" s="274"/>
      <c r="S401" s="274"/>
      <c r="T401" s="333">
        <v>26</v>
      </c>
      <c r="U401" s="232"/>
      <c r="V401" s="232" t="str">
        <f t="shared" si="12"/>
        <v/>
      </c>
      <c r="W401" s="232"/>
      <c r="X401" s="234">
        <v>382</v>
      </c>
    </row>
    <row r="402" spans="1:47" s="234" customFormat="1" x14ac:dyDescent="0.2">
      <c r="A402" s="333"/>
      <c r="B402" s="334" t="s">
        <v>4</v>
      </c>
      <c r="C402" s="333">
        <v>52</v>
      </c>
      <c r="D402" s="274" t="s">
        <v>23</v>
      </c>
      <c r="E402" s="274"/>
      <c r="F402" s="274" t="s">
        <v>29</v>
      </c>
      <c r="G402" s="278"/>
      <c r="H402" s="274" t="s">
        <v>31</v>
      </c>
      <c r="I402" s="279"/>
      <c r="J402" s="274" t="s">
        <v>41</v>
      </c>
      <c r="K402" s="274" t="e">
        <f>VLOOKUP(A402,選手名簿!$A$3:$Q$170,11)</f>
        <v>#N/A</v>
      </c>
      <c r="L402" s="280" t="s">
        <v>31</v>
      </c>
      <c r="M402" s="280" t="e">
        <f>VLOOKUP(A402,選手名簿!$A$3:$Q$170,13)</f>
        <v>#N/A</v>
      </c>
      <c r="N402" s="335" t="e">
        <f>VLOOKUP(A402,選手名簿!$A$3:$Q$170,14)</f>
        <v>#N/A</v>
      </c>
      <c r="O402" s="335" t="s">
        <v>41</v>
      </c>
      <c r="P402" s="274"/>
      <c r="Q402" s="335" t="e">
        <f>VLOOKUP(A402,選手名簿!$A$3:$Q$170,17)</f>
        <v>#N/A</v>
      </c>
      <c r="R402" s="274"/>
      <c r="S402" s="274"/>
      <c r="T402" s="333">
        <v>27</v>
      </c>
      <c r="U402" s="232"/>
      <c r="V402" s="232" t="str">
        <f t="shared" si="12"/>
        <v/>
      </c>
      <c r="W402" s="232"/>
      <c r="X402" s="234">
        <v>383</v>
      </c>
    </row>
    <row r="403" spans="1:47" s="234" customFormat="1" x14ac:dyDescent="0.2">
      <c r="A403" s="333"/>
      <c r="B403" s="334" t="s">
        <v>4</v>
      </c>
      <c r="C403" s="333">
        <v>52</v>
      </c>
      <c r="D403" s="274" t="s">
        <v>23</v>
      </c>
      <c r="E403" s="274"/>
      <c r="F403" s="274" t="s">
        <v>29</v>
      </c>
      <c r="G403" s="278"/>
      <c r="H403" s="274" t="s">
        <v>31</v>
      </c>
      <c r="I403" s="279"/>
      <c r="J403" s="274" t="s">
        <v>41</v>
      </c>
      <c r="K403" s="274" t="e">
        <f>VLOOKUP(A403,選手名簿!$A$3:$Q$170,11)</f>
        <v>#N/A</v>
      </c>
      <c r="L403" s="280" t="s">
        <v>31</v>
      </c>
      <c r="M403" s="280" t="e">
        <f>VLOOKUP(A403,選手名簿!$A$3:$Q$170,13)</f>
        <v>#N/A</v>
      </c>
      <c r="N403" s="335" t="e">
        <f>VLOOKUP(A403,選手名簿!$A$3:$Q$170,14)</f>
        <v>#N/A</v>
      </c>
      <c r="O403" s="335" t="s">
        <v>41</v>
      </c>
      <c r="P403" s="274"/>
      <c r="Q403" s="335" t="e">
        <f>VLOOKUP(A403,選手名簿!$A$3:$Q$170,17)</f>
        <v>#N/A</v>
      </c>
      <c r="R403" s="274"/>
      <c r="S403" s="274"/>
      <c r="T403" s="333">
        <v>28</v>
      </c>
      <c r="U403" s="232"/>
      <c r="V403" s="232" t="str">
        <f t="shared" si="12"/>
        <v/>
      </c>
      <c r="W403" s="232"/>
      <c r="X403" s="234">
        <v>384</v>
      </c>
    </row>
    <row r="404" spans="1:47" s="234" customFormat="1" x14ac:dyDescent="0.2">
      <c r="A404" s="333"/>
      <c r="B404" s="334" t="s">
        <v>4</v>
      </c>
      <c r="C404" s="333">
        <v>52</v>
      </c>
      <c r="D404" s="274" t="s">
        <v>23</v>
      </c>
      <c r="E404" s="274"/>
      <c r="F404" s="274" t="s">
        <v>29</v>
      </c>
      <c r="G404" s="278"/>
      <c r="H404" s="274" t="s">
        <v>31</v>
      </c>
      <c r="I404" s="279"/>
      <c r="J404" s="274" t="s">
        <v>41</v>
      </c>
      <c r="K404" s="274" t="e">
        <f>VLOOKUP(A404,選手名簿!$A$3:$Q$170,11)</f>
        <v>#N/A</v>
      </c>
      <c r="L404" s="280" t="s">
        <v>31</v>
      </c>
      <c r="M404" s="280" t="e">
        <f>VLOOKUP(A404,選手名簿!$A$3:$Q$170,13)</f>
        <v>#N/A</v>
      </c>
      <c r="N404" s="335" t="e">
        <f>VLOOKUP(A404,選手名簿!$A$3:$Q$170,14)</f>
        <v>#N/A</v>
      </c>
      <c r="O404" s="335" t="s">
        <v>41</v>
      </c>
      <c r="P404" s="274"/>
      <c r="Q404" s="335" t="e">
        <f>VLOOKUP(A404,選手名簿!$A$3:$Q$170,17)</f>
        <v>#N/A</v>
      </c>
      <c r="R404" s="274"/>
      <c r="S404" s="274"/>
      <c r="T404" s="333">
        <v>29</v>
      </c>
      <c r="U404" s="232"/>
      <c r="V404" s="232" t="str">
        <f t="shared" si="12"/>
        <v/>
      </c>
      <c r="W404" s="232"/>
      <c r="X404" s="234">
        <v>385</v>
      </c>
    </row>
    <row r="405" spans="1:47" s="234" customFormat="1" ht="14.5" thickBot="1" x14ac:dyDescent="0.25">
      <c r="A405" s="336"/>
      <c r="B405" s="337" t="s">
        <v>4</v>
      </c>
      <c r="C405" s="336">
        <v>52</v>
      </c>
      <c r="D405" s="295" t="s">
        <v>23</v>
      </c>
      <c r="E405" s="295"/>
      <c r="F405" s="295" t="s">
        <v>29</v>
      </c>
      <c r="G405" s="338"/>
      <c r="H405" s="295" t="s">
        <v>31</v>
      </c>
      <c r="I405" s="339"/>
      <c r="J405" s="295" t="s">
        <v>41</v>
      </c>
      <c r="K405" s="295" t="e">
        <f>VLOOKUP(A405,選手名簿!$A$3:$Q$170,11)</f>
        <v>#N/A</v>
      </c>
      <c r="L405" s="340" t="s">
        <v>31</v>
      </c>
      <c r="M405" s="340" t="e">
        <f>VLOOKUP(A405,選手名簿!$A$3:$Q$170,13)</f>
        <v>#N/A</v>
      </c>
      <c r="N405" s="341" t="e">
        <f>VLOOKUP(A405,選手名簿!$A$3:$Q$170,14)</f>
        <v>#N/A</v>
      </c>
      <c r="O405" s="341" t="s">
        <v>41</v>
      </c>
      <c r="P405" s="295"/>
      <c r="Q405" s="341" t="e">
        <f>VLOOKUP(A405,選手名簿!$A$3:$Q$170,17)</f>
        <v>#N/A</v>
      </c>
      <c r="R405" s="295"/>
      <c r="S405" s="295"/>
      <c r="T405" s="336">
        <v>30</v>
      </c>
      <c r="U405" s="232"/>
      <c r="V405" s="232" t="str">
        <f t="shared" ref="V405:V468" si="13">IF(G405="","",(E405*60+G405))</f>
        <v/>
      </c>
      <c r="W405" s="232"/>
      <c r="X405" s="234">
        <v>386</v>
      </c>
    </row>
    <row r="406" spans="1:47" s="234" customFormat="1" ht="14.5" thickBot="1" x14ac:dyDescent="0.25">
      <c r="A406" s="255"/>
      <c r="B406" s="262"/>
      <c r="C406" s="255"/>
      <c r="D406" s="232"/>
      <c r="E406" s="232"/>
      <c r="F406" s="232" t="s">
        <v>29</v>
      </c>
      <c r="G406" s="256"/>
      <c r="H406" s="232" t="s">
        <v>31</v>
      </c>
      <c r="I406" s="257"/>
      <c r="J406" s="232" t="s">
        <v>41</v>
      </c>
      <c r="K406" s="232" t="e">
        <f>VLOOKUP(A406,選手名簿!$A$3:$Q$170,11)</f>
        <v>#N/A</v>
      </c>
      <c r="L406" s="258" t="s">
        <v>31</v>
      </c>
      <c r="M406" s="258" t="e">
        <f>VLOOKUP(A406,選手名簿!$A$3:$Q$170,13)</f>
        <v>#N/A</v>
      </c>
      <c r="N406" s="234" t="e">
        <f>VLOOKUP(A406,選手名簿!$A$3:$Q$170,14)</f>
        <v>#N/A</v>
      </c>
      <c r="O406" s="234" t="s">
        <v>41</v>
      </c>
      <c r="P406" s="232"/>
      <c r="Q406" s="234" t="e">
        <f>VLOOKUP(A406,選手名簿!$A$3:$Q$170,17)</f>
        <v>#N/A</v>
      </c>
      <c r="R406" s="232"/>
      <c r="S406" s="232"/>
      <c r="T406" s="255"/>
      <c r="U406" s="232"/>
      <c r="V406" s="232" t="str">
        <f t="shared" si="13"/>
        <v/>
      </c>
      <c r="W406" s="232"/>
      <c r="X406" s="234">
        <v>387</v>
      </c>
    </row>
    <row r="407" spans="1:47" s="234" customFormat="1" x14ac:dyDescent="0.2">
      <c r="A407" s="326"/>
      <c r="B407" s="327" t="s">
        <v>4</v>
      </c>
      <c r="C407" s="328">
        <v>1.1000000000000001</v>
      </c>
      <c r="D407" s="294" t="s">
        <v>13</v>
      </c>
      <c r="E407" s="294"/>
      <c r="F407" s="294" t="s">
        <v>29</v>
      </c>
      <c r="G407" s="329"/>
      <c r="H407" s="294" t="s">
        <v>31</v>
      </c>
      <c r="I407" s="330"/>
      <c r="J407" s="294" t="s">
        <v>41</v>
      </c>
      <c r="K407" s="294" t="e">
        <f>VLOOKUP(A407,選手名簿!$A$3:$Q$170,11)</f>
        <v>#N/A</v>
      </c>
      <c r="L407" s="331" t="s">
        <v>31</v>
      </c>
      <c r="M407" s="331" t="e">
        <f>VLOOKUP(A407,選手名簿!$A$3:$Q$170,13)</f>
        <v>#N/A</v>
      </c>
      <c r="N407" s="332" t="e">
        <f>VLOOKUP(A407,選手名簿!$A$3:$Q$170,14)</f>
        <v>#N/A</v>
      </c>
      <c r="O407" s="332" t="s">
        <v>41</v>
      </c>
      <c r="P407" s="294"/>
      <c r="Q407" s="332" t="e">
        <f>VLOOKUP(A407,選手名簿!$A$3:$Q$170,17)</f>
        <v>#N/A</v>
      </c>
      <c r="R407" s="294"/>
      <c r="S407" s="294">
        <v>1</v>
      </c>
      <c r="T407" s="328">
        <v>1</v>
      </c>
      <c r="U407" s="232"/>
      <c r="V407" s="232" t="str">
        <f t="shared" si="13"/>
        <v/>
      </c>
      <c r="W407" s="232"/>
      <c r="X407" s="234">
        <v>388</v>
      </c>
      <c r="AU407" s="234">
        <v>1</v>
      </c>
    </row>
    <row r="408" spans="1:47" s="234" customFormat="1" x14ac:dyDescent="0.2">
      <c r="A408" s="333">
        <v>82</v>
      </c>
      <c r="B408" s="334" t="s">
        <v>4</v>
      </c>
      <c r="C408" s="333">
        <v>1.1000000000000001</v>
      </c>
      <c r="D408" s="274" t="s">
        <v>13</v>
      </c>
      <c r="E408" s="274"/>
      <c r="F408" s="274" t="s">
        <v>29</v>
      </c>
      <c r="G408" s="278"/>
      <c r="H408" s="274" t="s">
        <v>31</v>
      </c>
      <c r="I408" s="279"/>
      <c r="J408" s="274" t="s">
        <v>41</v>
      </c>
      <c r="K408" s="274" t="str">
        <f>VLOOKUP(A408,選手名簿!$A$3:$Q$170,11)</f>
        <v>東　　那羽</v>
      </c>
      <c r="L408" s="280" t="s">
        <v>31</v>
      </c>
      <c r="M408" s="280" t="str">
        <f>VLOOKUP(A408,選手名簿!$A$3:$Q$170,13)</f>
        <v>板　津</v>
      </c>
      <c r="N408" s="335">
        <f>VLOOKUP(A408,選手名簿!$A$3:$Q$170,14)</f>
        <v>1</v>
      </c>
      <c r="O408" s="335" t="s">
        <v>41</v>
      </c>
      <c r="P408" s="274"/>
      <c r="Q408" s="335" t="str">
        <f>VLOOKUP(A408,選手名簿!$A$3:$Q$170,17)</f>
        <v>ヒガシ　ナウ</v>
      </c>
      <c r="R408" s="274"/>
      <c r="S408" s="274">
        <v>1</v>
      </c>
      <c r="T408" s="333">
        <v>2</v>
      </c>
      <c r="U408" s="232"/>
      <c r="V408" s="232" t="str">
        <f t="shared" si="13"/>
        <v/>
      </c>
      <c r="W408" s="232"/>
      <c r="X408" s="234">
        <v>389</v>
      </c>
      <c r="AU408" s="234">
        <v>2</v>
      </c>
    </row>
    <row r="409" spans="1:47" s="234" customFormat="1" x14ac:dyDescent="0.2">
      <c r="A409" s="333">
        <v>531</v>
      </c>
      <c r="B409" s="334" t="s">
        <v>4</v>
      </c>
      <c r="C409" s="333">
        <v>1.1000000000000001</v>
      </c>
      <c r="D409" s="274" t="s">
        <v>13</v>
      </c>
      <c r="E409" s="274"/>
      <c r="F409" s="274" t="s">
        <v>29</v>
      </c>
      <c r="G409" s="278"/>
      <c r="H409" s="274" t="s">
        <v>31</v>
      </c>
      <c r="I409" s="279"/>
      <c r="J409" s="274" t="s">
        <v>41</v>
      </c>
      <c r="K409" s="274" t="str">
        <f>VLOOKUP(A409,選手名簿!$A$3:$Q$170,11)</f>
        <v>庄田　慎正</v>
      </c>
      <c r="L409" s="280" t="s">
        <v>31</v>
      </c>
      <c r="M409" s="280" t="str">
        <f>VLOOKUP(A409,選手名簿!$A$3:$Q$170,13)</f>
        <v>南　部</v>
      </c>
      <c r="N409" s="335">
        <f>VLOOKUP(A409,選手名簿!$A$3:$Q$170,14)</f>
        <v>1</v>
      </c>
      <c r="O409" s="335" t="s">
        <v>41</v>
      </c>
      <c r="P409" s="274"/>
      <c r="Q409" s="335" t="str">
        <f>VLOOKUP(A409,選手名簿!$A$3:$Q$170,17)</f>
        <v>ショウダ　シンセイ</v>
      </c>
      <c r="R409" s="274"/>
      <c r="S409" s="274">
        <v>1</v>
      </c>
      <c r="T409" s="333">
        <v>3</v>
      </c>
      <c r="U409" s="232"/>
      <c r="V409" s="232" t="str">
        <f t="shared" si="13"/>
        <v/>
      </c>
      <c r="W409" s="232"/>
      <c r="X409" s="234">
        <v>390</v>
      </c>
      <c r="AU409" s="234">
        <v>3</v>
      </c>
    </row>
    <row r="410" spans="1:47" s="234" customFormat="1" x14ac:dyDescent="0.2">
      <c r="A410" s="333">
        <v>337</v>
      </c>
      <c r="B410" s="334" t="s">
        <v>4</v>
      </c>
      <c r="C410" s="333">
        <v>1.1000000000000001</v>
      </c>
      <c r="D410" s="274" t="s">
        <v>13</v>
      </c>
      <c r="E410" s="274"/>
      <c r="F410" s="274" t="s">
        <v>29</v>
      </c>
      <c r="G410" s="278"/>
      <c r="H410" s="274" t="s">
        <v>31</v>
      </c>
      <c r="I410" s="279"/>
      <c r="J410" s="274" t="s">
        <v>41</v>
      </c>
      <c r="K410" s="274" t="str">
        <f>VLOOKUP(A410,選手名簿!$A$3:$Q$170,11)</f>
        <v>向　竜之介</v>
      </c>
      <c r="L410" s="280" t="s">
        <v>31</v>
      </c>
      <c r="M410" s="280" t="str">
        <f>VLOOKUP(A410,選手名簿!$A$3:$Q$170,13)</f>
        <v>松　陽</v>
      </c>
      <c r="N410" s="335">
        <f>VLOOKUP(A410,選手名簿!$A$3:$Q$170,14)</f>
        <v>2</v>
      </c>
      <c r="O410" s="335" t="s">
        <v>41</v>
      </c>
      <c r="P410" s="274"/>
      <c r="Q410" s="335" t="str">
        <f>VLOOKUP(A410,選手名簿!$A$3:$Q$170,17)</f>
        <v>ムカイ　リュウノスケ</v>
      </c>
      <c r="R410" s="274"/>
      <c r="S410" s="274">
        <v>1</v>
      </c>
      <c r="T410" s="333">
        <v>4</v>
      </c>
      <c r="U410" s="232"/>
      <c r="V410" s="232" t="str">
        <f t="shared" si="13"/>
        <v/>
      </c>
      <c r="W410" s="232"/>
      <c r="X410" s="234">
        <v>391</v>
      </c>
      <c r="AU410" s="234">
        <v>4</v>
      </c>
    </row>
    <row r="411" spans="1:47" s="234" customFormat="1" x14ac:dyDescent="0.2">
      <c r="A411" s="274">
        <v>204</v>
      </c>
      <c r="B411" s="334" t="s">
        <v>4</v>
      </c>
      <c r="C411" s="333">
        <v>1.1000000000000001</v>
      </c>
      <c r="D411" s="274" t="s">
        <v>13</v>
      </c>
      <c r="E411" s="274"/>
      <c r="F411" s="274" t="s">
        <v>29</v>
      </c>
      <c r="G411" s="278"/>
      <c r="H411" s="274" t="s">
        <v>31</v>
      </c>
      <c r="I411" s="279"/>
      <c r="J411" s="274" t="s">
        <v>41</v>
      </c>
      <c r="K411" s="274" t="str">
        <f>VLOOKUP(A411,選手名簿!$A$3:$Q$170,11)</f>
        <v>齋藤　慈人</v>
      </c>
      <c r="L411" s="280" t="s">
        <v>31</v>
      </c>
      <c r="M411" s="280" t="str">
        <f>VLOOKUP(A411,選手名簿!$A$3:$Q$170,13)</f>
        <v>丸　内</v>
      </c>
      <c r="N411" s="335">
        <f>VLOOKUP(A411,選手名簿!$A$3:$Q$170,14)</f>
        <v>1</v>
      </c>
      <c r="O411" s="335" t="s">
        <v>41</v>
      </c>
      <c r="P411" s="274"/>
      <c r="Q411" s="335" t="str">
        <f>VLOOKUP(A411,選手名簿!$A$3:$Q$170,17)</f>
        <v>サイトウ　イット</v>
      </c>
      <c r="R411" s="274"/>
      <c r="S411" s="274">
        <v>1</v>
      </c>
      <c r="T411" s="274">
        <v>5</v>
      </c>
      <c r="U411" s="232"/>
      <c r="V411" s="232" t="str">
        <f t="shared" si="13"/>
        <v/>
      </c>
      <c r="W411" s="232"/>
      <c r="X411" s="234">
        <v>392</v>
      </c>
      <c r="AU411" s="234">
        <v>5</v>
      </c>
    </row>
    <row r="412" spans="1:47" s="234" customFormat="1" x14ac:dyDescent="0.2">
      <c r="A412" s="333">
        <v>147</v>
      </c>
      <c r="B412" s="334" t="s">
        <v>4</v>
      </c>
      <c r="C412" s="333">
        <v>1.1000000000000001</v>
      </c>
      <c r="D412" s="274" t="s">
        <v>13</v>
      </c>
      <c r="E412" s="274"/>
      <c r="F412" s="274" t="s">
        <v>29</v>
      </c>
      <c r="G412" s="278"/>
      <c r="H412" s="274" t="s">
        <v>31</v>
      </c>
      <c r="I412" s="279"/>
      <c r="J412" s="274" t="s">
        <v>41</v>
      </c>
      <c r="K412" s="274" t="str">
        <f>VLOOKUP(A412,選手名簿!$A$3:$Q$170,11)</f>
        <v>山根　康資</v>
      </c>
      <c r="L412" s="280" t="s">
        <v>31</v>
      </c>
      <c r="M412" s="280" t="str">
        <f>VLOOKUP(A412,選手名簿!$A$3:$Q$170,13)</f>
        <v>芦　城</v>
      </c>
      <c r="N412" s="335">
        <f>VLOOKUP(A412,選手名簿!$A$3:$Q$170,14)</f>
        <v>2</v>
      </c>
      <c r="O412" s="335" t="s">
        <v>41</v>
      </c>
      <c r="P412" s="274"/>
      <c r="Q412" s="335" t="str">
        <f>VLOOKUP(A412,選手名簿!$A$3:$Q$170,17)</f>
        <v>ヤマネ　コウスケ</v>
      </c>
      <c r="R412" s="274"/>
      <c r="S412" s="274">
        <v>1</v>
      </c>
      <c r="T412" s="333">
        <v>6</v>
      </c>
      <c r="U412" s="232"/>
      <c r="V412" s="232" t="str">
        <f t="shared" si="13"/>
        <v/>
      </c>
      <c r="W412" s="232"/>
      <c r="X412" s="234">
        <v>393</v>
      </c>
      <c r="AU412" s="234">
        <v>6</v>
      </c>
    </row>
    <row r="413" spans="1:47" s="234" customFormat="1" x14ac:dyDescent="0.2">
      <c r="A413" s="333">
        <v>604</v>
      </c>
      <c r="B413" s="334" t="s">
        <v>4</v>
      </c>
      <c r="C413" s="333">
        <v>1.1000000000000001</v>
      </c>
      <c r="D413" s="274" t="s">
        <v>13</v>
      </c>
      <c r="E413" s="274"/>
      <c r="F413" s="274" t="s">
        <v>29</v>
      </c>
      <c r="G413" s="278"/>
      <c r="H413" s="274" t="s">
        <v>31</v>
      </c>
      <c r="I413" s="279"/>
      <c r="J413" s="274" t="s">
        <v>41</v>
      </c>
      <c r="K413" s="274" t="str">
        <f>VLOOKUP(A413,選手名簿!$A$3:$Q$170,11)</f>
        <v>深田　　輪</v>
      </c>
      <c r="L413" s="280" t="s">
        <v>31</v>
      </c>
      <c r="M413" s="280" t="str">
        <f>VLOOKUP(A413,選手名簿!$A$3:$Q$170,13)</f>
        <v>中　海</v>
      </c>
      <c r="N413" s="335">
        <f>VLOOKUP(A413,選手名簿!$A$3:$Q$170,14)</f>
        <v>1</v>
      </c>
      <c r="O413" s="335" t="s">
        <v>41</v>
      </c>
      <c r="P413" s="274"/>
      <c r="Q413" s="335" t="str">
        <f>VLOOKUP(A413,選手名簿!$A$3:$Q$170,17)</f>
        <v>フカタ　リン</v>
      </c>
      <c r="R413" s="274"/>
      <c r="S413" s="274">
        <v>1</v>
      </c>
      <c r="T413" s="333">
        <v>7</v>
      </c>
      <c r="U413" s="232"/>
      <c r="V413" s="232" t="str">
        <f t="shared" si="13"/>
        <v/>
      </c>
      <c r="W413" s="232"/>
      <c r="X413" s="234">
        <v>394</v>
      </c>
      <c r="AU413" s="234">
        <v>7</v>
      </c>
    </row>
    <row r="414" spans="1:47" s="234" customFormat="1" ht="14.5" thickBot="1" x14ac:dyDescent="0.25">
      <c r="A414" s="336"/>
      <c r="B414" s="337" t="s">
        <v>4</v>
      </c>
      <c r="C414" s="336">
        <v>1.1000000000000001</v>
      </c>
      <c r="D414" s="295" t="s">
        <v>13</v>
      </c>
      <c r="E414" s="295"/>
      <c r="F414" s="295" t="s">
        <v>29</v>
      </c>
      <c r="G414" s="338"/>
      <c r="H414" s="295" t="s">
        <v>31</v>
      </c>
      <c r="I414" s="279"/>
      <c r="J414" s="295" t="s">
        <v>41</v>
      </c>
      <c r="K414" s="295" t="e">
        <f>VLOOKUP(A414,選手名簿!$A$3:$Q$170,11)</f>
        <v>#N/A</v>
      </c>
      <c r="L414" s="340" t="s">
        <v>31</v>
      </c>
      <c r="M414" s="340" t="e">
        <f>VLOOKUP(A414,選手名簿!$A$3:$Q$170,13)</f>
        <v>#N/A</v>
      </c>
      <c r="N414" s="341" t="e">
        <f>VLOOKUP(A414,選手名簿!$A$3:$Q$170,14)</f>
        <v>#N/A</v>
      </c>
      <c r="O414" s="341" t="s">
        <v>41</v>
      </c>
      <c r="P414" s="295"/>
      <c r="Q414" s="341" t="e">
        <f>VLOOKUP(A414,選手名簿!$A$3:$Q$170,17)</f>
        <v>#N/A</v>
      </c>
      <c r="R414" s="295"/>
      <c r="S414" s="295">
        <v>1</v>
      </c>
      <c r="T414" s="336">
        <v>8</v>
      </c>
      <c r="U414" s="232"/>
      <c r="V414" s="232" t="str">
        <f t="shared" si="13"/>
        <v/>
      </c>
      <c r="W414" s="232"/>
      <c r="X414" s="234">
        <v>395</v>
      </c>
      <c r="AU414" s="234">
        <v>8</v>
      </c>
    </row>
    <row r="415" spans="1:47" s="234" customFormat="1" x14ac:dyDescent="0.2">
      <c r="A415" s="328"/>
      <c r="B415" s="327" t="s">
        <v>4</v>
      </c>
      <c r="C415" s="328">
        <v>1.1000000000000001</v>
      </c>
      <c r="D415" s="294" t="s">
        <v>13</v>
      </c>
      <c r="E415" s="294"/>
      <c r="F415" s="294" t="s">
        <v>29</v>
      </c>
      <c r="G415" s="329"/>
      <c r="H415" s="294" t="s">
        <v>31</v>
      </c>
      <c r="I415" s="330"/>
      <c r="J415" s="294" t="s">
        <v>41</v>
      </c>
      <c r="K415" s="294" t="e">
        <f>VLOOKUP(A415,選手名簿!$A$3:$Q$170,11)</f>
        <v>#N/A</v>
      </c>
      <c r="L415" s="331" t="s">
        <v>31</v>
      </c>
      <c r="M415" s="331" t="e">
        <f>VLOOKUP(A415,選手名簿!$A$3:$Q$170,13)</f>
        <v>#N/A</v>
      </c>
      <c r="N415" s="332" t="e">
        <f>VLOOKUP(A415,選手名簿!$A$3:$Q$170,14)</f>
        <v>#N/A</v>
      </c>
      <c r="O415" s="332" t="s">
        <v>41</v>
      </c>
      <c r="P415" s="294"/>
      <c r="Q415" s="332" t="e">
        <f>VLOOKUP(A415,選手名簿!$A$3:$Q$170,17)</f>
        <v>#N/A</v>
      </c>
      <c r="R415" s="294"/>
      <c r="S415" s="294">
        <v>2</v>
      </c>
      <c r="T415" s="328">
        <v>1</v>
      </c>
      <c r="U415" s="232"/>
      <c r="V415" s="232" t="str">
        <f t="shared" si="13"/>
        <v/>
      </c>
      <c r="W415" s="232"/>
      <c r="X415" s="234">
        <v>396</v>
      </c>
    </row>
    <row r="416" spans="1:47" s="234" customFormat="1" x14ac:dyDescent="0.2">
      <c r="A416" s="333">
        <v>83</v>
      </c>
      <c r="B416" s="334" t="s">
        <v>4</v>
      </c>
      <c r="C416" s="333">
        <v>1.1000000000000001</v>
      </c>
      <c r="D416" s="274" t="s">
        <v>13</v>
      </c>
      <c r="E416" s="274"/>
      <c r="F416" s="274" t="s">
        <v>29</v>
      </c>
      <c r="G416" s="278"/>
      <c r="H416" s="274" t="s">
        <v>31</v>
      </c>
      <c r="I416" s="279"/>
      <c r="J416" s="274" t="s">
        <v>41</v>
      </c>
      <c r="K416" s="274" t="str">
        <f>VLOOKUP(A416,選手名簿!$A$3:$Q$170,11)</f>
        <v>東　　優利</v>
      </c>
      <c r="L416" s="280" t="s">
        <v>31</v>
      </c>
      <c r="M416" s="280" t="str">
        <f>VLOOKUP(A416,選手名簿!$A$3:$Q$170,13)</f>
        <v>板　津</v>
      </c>
      <c r="N416" s="335">
        <f>VLOOKUP(A416,選手名簿!$A$3:$Q$170,14)</f>
        <v>1</v>
      </c>
      <c r="O416" s="335" t="s">
        <v>41</v>
      </c>
      <c r="P416" s="274"/>
      <c r="Q416" s="335" t="str">
        <f>VLOOKUP(A416,選手名簿!$A$3:$Q$170,17)</f>
        <v>ヒガシ　ユウキ</v>
      </c>
      <c r="R416" s="274"/>
      <c r="S416" s="274">
        <v>2</v>
      </c>
      <c r="T416" s="333">
        <v>2</v>
      </c>
      <c r="U416" s="232"/>
      <c r="V416" s="232" t="str">
        <f t="shared" si="13"/>
        <v/>
      </c>
      <c r="W416" s="232"/>
      <c r="X416" s="234">
        <v>397</v>
      </c>
    </row>
    <row r="417" spans="1:24" s="234" customFormat="1" x14ac:dyDescent="0.2">
      <c r="A417" s="333">
        <v>603</v>
      </c>
      <c r="B417" s="334" t="s">
        <v>4</v>
      </c>
      <c r="C417" s="333">
        <v>1.1000000000000001</v>
      </c>
      <c r="D417" s="274" t="s">
        <v>13</v>
      </c>
      <c r="E417" s="274"/>
      <c r="F417" s="274" t="s">
        <v>29</v>
      </c>
      <c r="G417" s="278"/>
      <c r="H417" s="274" t="s">
        <v>31</v>
      </c>
      <c r="I417" s="279"/>
      <c r="J417" s="274" t="s">
        <v>41</v>
      </c>
      <c r="K417" s="274" t="str">
        <f>VLOOKUP(A417,選手名簿!$A$3:$Q$170,11)</f>
        <v>小森　絢斗</v>
      </c>
      <c r="L417" s="280" t="s">
        <v>31</v>
      </c>
      <c r="M417" s="280" t="str">
        <f>VLOOKUP(A417,選手名簿!$A$3:$Q$170,13)</f>
        <v>中　海</v>
      </c>
      <c r="N417" s="335">
        <f>VLOOKUP(A417,選手名簿!$A$3:$Q$170,14)</f>
        <v>1</v>
      </c>
      <c r="O417" s="335" t="s">
        <v>41</v>
      </c>
      <c r="P417" s="274"/>
      <c r="Q417" s="335" t="str">
        <f>VLOOKUP(A417,選手名簿!$A$3:$Q$170,17)</f>
        <v>コモリ　アヤト</v>
      </c>
      <c r="R417" s="274"/>
      <c r="S417" s="274">
        <v>2</v>
      </c>
      <c r="T417" s="333">
        <v>3</v>
      </c>
      <c r="U417" s="232"/>
      <c r="V417" s="232" t="str">
        <f t="shared" si="13"/>
        <v/>
      </c>
      <c r="W417" s="232"/>
      <c r="X417" s="234">
        <v>398</v>
      </c>
    </row>
    <row r="418" spans="1:24" s="234" customFormat="1" x14ac:dyDescent="0.2">
      <c r="A418" s="333">
        <v>331</v>
      </c>
      <c r="B418" s="334" t="s">
        <v>4</v>
      </c>
      <c r="C418" s="333">
        <v>1.1000000000000001</v>
      </c>
      <c r="D418" s="274" t="s">
        <v>13</v>
      </c>
      <c r="E418" s="274"/>
      <c r="F418" s="274" t="s">
        <v>29</v>
      </c>
      <c r="G418" s="278"/>
      <c r="H418" s="274" t="s">
        <v>31</v>
      </c>
      <c r="I418" s="279"/>
      <c r="J418" s="274" t="s">
        <v>41</v>
      </c>
      <c r="K418" s="274" t="str">
        <f>VLOOKUP(A418,選手名簿!$A$3:$Q$170,11)</f>
        <v>新谷　陸斗</v>
      </c>
      <c r="L418" s="280" t="s">
        <v>31</v>
      </c>
      <c r="M418" s="280" t="str">
        <f>VLOOKUP(A418,選手名簿!$A$3:$Q$170,13)</f>
        <v>松　陽</v>
      </c>
      <c r="N418" s="335">
        <f>VLOOKUP(A418,選手名簿!$A$3:$Q$170,14)</f>
        <v>2</v>
      </c>
      <c r="O418" s="335" t="s">
        <v>41</v>
      </c>
      <c r="P418" s="274"/>
      <c r="Q418" s="335" t="str">
        <f>VLOOKUP(A418,選手名簿!$A$3:$Q$170,17)</f>
        <v>シンタニ　リクト</v>
      </c>
      <c r="R418" s="274"/>
      <c r="S418" s="274">
        <v>2</v>
      </c>
      <c r="T418" s="333">
        <v>4</v>
      </c>
      <c r="U418" s="232"/>
      <c r="V418" s="232" t="str">
        <f t="shared" si="13"/>
        <v/>
      </c>
      <c r="W418" s="232"/>
      <c r="X418" s="234">
        <v>399</v>
      </c>
    </row>
    <row r="419" spans="1:24" s="234" customFormat="1" x14ac:dyDescent="0.2">
      <c r="A419" s="274">
        <v>144</v>
      </c>
      <c r="B419" s="334" t="s">
        <v>4</v>
      </c>
      <c r="C419" s="333">
        <v>1.1000000000000001</v>
      </c>
      <c r="D419" s="274" t="s">
        <v>13</v>
      </c>
      <c r="E419" s="276"/>
      <c r="F419" s="274" t="s">
        <v>29</v>
      </c>
      <c r="G419" s="278"/>
      <c r="H419" s="274" t="s">
        <v>31</v>
      </c>
      <c r="I419" s="279"/>
      <c r="J419" s="274" t="s">
        <v>41</v>
      </c>
      <c r="K419" s="274" t="str">
        <f>VLOOKUP(A419,選手名簿!$A$3:$Q$170,11)</f>
        <v>有山　　啓</v>
      </c>
      <c r="L419" s="274" t="s">
        <v>31</v>
      </c>
      <c r="M419" s="274" t="str">
        <f>VLOOKUP(A419,選手名簿!$A$3:$Q$170,13)</f>
        <v>芦　城</v>
      </c>
      <c r="N419" s="335">
        <f>VLOOKUP(A419,選手名簿!$A$3:$Q$170,14)</f>
        <v>2</v>
      </c>
      <c r="O419" s="335" t="s">
        <v>41</v>
      </c>
      <c r="P419" s="274"/>
      <c r="Q419" s="335" t="str">
        <f>VLOOKUP(A419,選手名簿!$A$3:$Q$170,17)</f>
        <v>アリヤマ　ケイ</v>
      </c>
      <c r="R419" s="274"/>
      <c r="S419" s="274">
        <v>2</v>
      </c>
      <c r="T419" s="274">
        <v>5</v>
      </c>
      <c r="U419" s="232"/>
      <c r="V419" s="232" t="str">
        <f t="shared" si="13"/>
        <v/>
      </c>
      <c r="W419" s="232"/>
      <c r="X419" s="234">
        <v>400</v>
      </c>
    </row>
    <row r="420" spans="1:24" s="234" customFormat="1" x14ac:dyDescent="0.2">
      <c r="A420" s="333">
        <v>528</v>
      </c>
      <c r="B420" s="334" t="s">
        <v>4</v>
      </c>
      <c r="C420" s="333">
        <v>1.1000000000000001</v>
      </c>
      <c r="D420" s="274" t="s">
        <v>13</v>
      </c>
      <c r="E420" s="274"/>
      <c r="F420" s="274" t="s">
        <v>29</v>
      </c>
      <c r="G420" s="278"/>
      <c r="H420" s="274" t="s">
        <v>31</v>
      </c>
      <c r="I420" s="279"/>
      <c r="J420" s="274" t="s">
        <v>41</v>
      </c>
      <c r="K420" s="274" t="str">
        <f>VLOOKUP(A420,選手名簿!$A$3:$Q$170,11)</f>
        <v>長谷川一空</v>
      </c>
      <c r="L420" s="280" t="s">
        <v>31</v>
      </c>
      <c r="M420" s="280" t="str">
        <f>VLOOKUP(A420,選手名簿!$A$3:$Q$170,13)</f>
        <v>南　部</v>
      </c>
      <c r="N420" s="335">
        <f>VLOOKUP(A420,選手名簿!$A$3:$Q$170,14)</f>
        <v>2</v>
      </c>
      <c r="O420" s="335" t="s">
        <v>41</v>
      </c>
      <c r="P420" s="274"/>
      <c r="Q420" s="335" t="str">
        <f>VLOOKUP(A420,選手名簿!$A$3:$Q$170,17)</f>
        <v>ハセガワ　イックウ</v>
      </c>
      <c r="R420" s="274"/>
      <c r="S420" s="274">
        <v>2</v>
      </c>
      <c r="T420" s="333">
        <v>6</v>
      </c>
      <c r="U420" s="232"/>
      <c r="V420" s="232" t="str">
        <f t="shared" si="13"/>
        <v/>
      </c>
      <c r="W420" s="232"/>
      <c r="X420" s="234">
        <v>401</v>
      </c>
    </row>
    <row r="421" spans="1:24" s="234" customFormat="1" x14ac:dyDescent="0.2">
      <c r="A421" s="333">
        <v>201</v>
      </c>
      <c r="B421" s="334" t="s">
        <v>4</v>
      </c>
      <c r="C421" s="333">
        <v>1.1000000000000001</v>
      </c>
      <c r="D421" s="274" t="s">
        <v>13</v>
      </c>
      <c r="E421" s="274"/>
      <c r="F421" s="274" t="s">
        <v>29</v>
      </c>
      <c r="G421" s="278"/>
      <c r="H421" s="274" t="s">
        <v>31</v>
      </c>
      <c r="I421" s="279"/>
      <c r="J421" s="274" t="s">
        <v>41</v>
      </c>
      <c r="K421" s="274" t="str">
        <f>VLOOKUP(A421,選手名簿!$A$3:$Q$170,11)</f>
        <v>押野　歩</v>
      </c>
      <c r="L421" s="280" t="s">
        <v>31</v>
      </c>
      <c r="M421" s="280" t="str">
        <f>VLOOKUP(A421,選手名簿!$A$3:$Q$170,13)</f>
        <v>丸　内</v>
      </c>
      <c r="N421" s="335">
        <f>VLOOKUP(A421,選手名簿!$A$3:$Q$170,14)</f>
        <v>1</v>
      </c>
      <c r="O421" s="335" t="s">
        <v>41</v>
      </c>
      <c r="P421" s="274"/>
      <c r="Q421" s="335" t="str">
        <f>VLOOKUP(A421,選手名簿!$A$3:$Q$170,17)</f>
        <v>オシノ　アユム</v>
      </c>
      <c r="R421" s="274"/>
      <c r="S421" s="274">
        <v>2</v>
      </c>
      <c r="T421" s="333">
        <v>7</v>
      </c>
      <c r="U421" s="232"/>
      <c r="V421" s="232" t="str">
        <f t="shared" si="13"/>
        <v/>
      </c>
      <c r="W421" s="232"/>
      <c r="X421" s="234">
        <v>402</v>
      </c>
    </row>
    <row r="422" spans="1:24" s="234" customFormat="1" ht="14.5" thickBot="1" x14ac:dyDescent="0.25">
      <c r="A422" s="295"/>
      <c r="B422" s="337" t="s">
        <v>4</v>
      </c>
      <c r="C422" s="336">
        <v>1.1000000000000001</v>
      </c>
      <c r="D422" s="295" t="s">
        <v>13</v>
      </c>
      <c r="E422" s="342"/>
      <c r="F422" s="295" t="s">
        <v>29</v>
      </c>
      <c r="G422" s="338"/>
      <c r="H422" s="295" t="s">
        <v>31</v>
      </c>
      <c r="I422" s="339"/>
      <c r="J422" s="295" t="s">
        <v>41</v>
      </c>
      <c r="K422" s="295" t="e">
        <f>VLOOKUP(A422,選手名簿!$A$3:$Q$170,11)</f>
        <v>#N/A</v>
      </c>
      <c r="L422" s="295" t="s">
        <v>31</v>
      </c>
      <c r="M422" s="295" t="e">
        <f>VLOOKUP(A422,選手名簿!$A$3:$Q$170,13)</f>
        <v>#N/A</v>
      </c>
      <c r="N422" s="341" t="e">
        <f>VLOOKUP(A422,選手名簿!$A$3:$Q$170,14)</f>
        <v>#N/A</v>
      </c>
      <c r="O422" s="341" t="s">
        <v>41</v>
      </c>
      <c r="P422" s="295"/>
      <c r="Q422" s="341" t="e">
        <f>VLOOKUP(A422,選手名簿!$A$3:$Q$170,17)</f>
        <v>#N/A</v>
      </c>
      <c r="R422" s="295"/>
      <c r="S422" s="295">
        <v>2</v>
      </c>
      <c r="T422" s="336">
        <v>8</v>
      </c>
      <c r="U422" s="232"/>
      <c r="V422" s="232" t="str">
        <f t="shared" si="13"/>
        <v/>
      </c>
      <c r="W422" s="232"/>
      <c r="X422" s="234">
        <v>403</v>
      </c>
    </row>
    <row r="423" spans="1:24" s="234" customFormat="1" x14ac:dyDescent="0.2">
      <c r="A423" s="328"/>
      <c r="B423" s="327" t="s">
        <v>4</v>
      </c>
      <c r="C423" s="328">
        <v>1.1000000000000001</v>
      </c>
      <c r="D423" s="294" t="s">
        <v>13</v>
      </c>
      <c r="E423" s="294"/>
      <c r="F423" s="294" t="s">
        <v>29</v>
      </c>
      <c r="G423" s="329"/>
      <c r="H423" s="294" t="s">
        <v>31</v>
      </c>
      <c r="I423" s="330"/>
      <c r="J423" s="294" t="s">
        <v>41</v>
      </c>
      <c r="K423" s="294" t="e">
        <f>VLOOKUP(A423,選手名簿!$A$3:$Q$170,11)</f>
        <v>#N/A</v>
      </c>
      <c r="L423" s="331" t="s">
        <v>31</v>
      </c>
      <c r="M423" s="331" t="e">
        <f>VLOOKUP(A423,選手名簿!$A$3:$Q$170,13)</f>
        <v>#N/A</v>
      </c>
      <c r="N423" s="332" t="e">
        <f>VLOOKUP(A423,選手名簿!$A$3:$Q$170,14)</f>
        <v>#N/A</v>
      </c>
      <c r="O423" s="332" t="s">
        <v>41</v>
      </c>
      <c r="P423" s="294"/>
      <c r="Q423" s="332" t="e">
        <f>VLOOKUP(A423,選手名簿!$A$3:$Q$170,17)</f>
        <v>#N/A</v>
      </c>
      <c r="R423" s="294"/>
      <c r="S423" s="294">
        <v>3</v>
      </c>
      <c r="T423" s="328">
        <v>1</v>
      </c>
      <c r="U423" s="232"/>
      <c r="V423" s="232" t="str">
        <f t="shared" si="13"/>
        <v/>
      </c>
      <c r="W423" s="232"/>
      <c r="X423" s="234">
        <v>404</v>
      </c>
    </row>
    <row r="424" spans="1:24" s="234" customFormat="1" x14ac:dyDescent="0.2">
      <c r="A424" s="333">
        <v>208</v>
      </c>
      <c r="B424" s="334" t="s">
        <v>4</v>
      </c>
      <c r="C424" s="333">
        <v>1.1000000000000001</v>
      </c>
      <c r="D424" s="274" t="s">
        <v>13</v>
      </c>
      <c r="E424" s="274"/>
      <c r="F424" s="274" t="s">
        <v>29</v>
      </c>
      <c r="G424" s="278"/>
      <c r="H424" s="274" t="s">
        <v>31</v>
      </c>
      <c r="I424" s="279"/>
      <c r="J424" s="274" t="s">
        <v>41</v>
      </c>
      <c r="K424" s="274" t="str">
        <f>VLOOKUP(A424,選手名簿!$A$3:$Q$170,11)</f>
        <v>城戸　優我</v>
      </c>
      <c r="L424" s="280" t="s">
        <v>31</v>
      </c>
      <c r="M424" s="280" t="str">
        <f>VLOOKUP(A424,選手名簿!$A$3:$Q$170,13)</f>
        <v>丸　内</v>
      </c>
      <c r="N424" s="335">
        <f>VLOOKUP(A424,選手名簿!$A$3:$Q$170,14)</f>
        <v>1</v>
      </c>
      <c r="O424" s="335" t="s">
        <v>41</v>
      </c>
      <c r="P424" s="274"/>
      <c r="Q424" s="335" t="str">
        <f>VLOOKUP(A424,選手名簿!$A$3:$Q$170,17)</f>
        <v>キド　ユウガ</v>
      </c>
      <c r="R424" s="274"/>
      <c r="S424" s="274">
        <v>3</v>
      </c>
      <c r="T424" s="333">
        <v>2</v>
      </c>
      <c r="U424" s="232"/>
      <c r="V424" s="232" t="str">
        <f t="shared" si="13"/>
        <v/>
      </c>
      <c r="W424" s="232"/>
      <c r="X424" s="234">
        <v>405</v>
      </c>
    </row>
    <row r="425" spans="1:24" s="234" customFormat="1" x14ac:dyDescent="0.2">
      <c r="A425" s="333">
        <v>606</v>
      </c>
      <c r="B425" s="334" t="s">
        <v>4</v>
      </c>
      <c r="C425" s="333">
        <v>1.1000000000000001</v>
      </c>
      <c r="D425" s="274" t="s">
        <v>13</v>
      </c>
      <c r="E425" s="274"/>
      <c r="F425" s="274" t="s">
        <v>29</v>
      </c>
      <c r="G425" s="278"/>
      <c r="H425" s="274" t="s">
        <v>31</v>
      </c>
      <c r="I425" s="279"/>
      <c r="J425" s="274" t="s">
        <v>41</v>
      </c>
      <c r="K425" s="274" t="str">
        <f>VLOOKUP(A425,選手名簿!$A$3:$Q$170,11)</f>
        <v>堀内　徠斗</v>
      </c>
      <c r="L425" s="280" t="s">
        <v>31</v>
      </c>
      <c r="M425" s="280" t="str">
        <f>VLOOKUP(A425,選手名簿!$A$3:$Q$170,13)</f>
        <v>中　海</v>
      </c>
      <c r="N425" s="335">
        <f>VLOOKUP(A425,選手名簿!$A$3:$Q$170,14)</f>
        <v>1</v>
      </c>
      <c r="O425" s="335" t="s">
        <v>41</v>
      </c>
      <c r="P425" s="274"/>
      <c r="Q425" s="335" t="str">
        <f>VLOOKUP(A425,選手名簿!$A$3:$Q$170,17)</f>
        <v>ホリウチ　ライト</v>
      </c>
      <c r="R425" s="274"/>
      <c r="S425" s="274">
        <v>3</v>
      </c>
      <c r="T425" s="333">
        <v>3</v>
      </c>
      <c r="U425" s="232"/>
      <c r="V425" s="232" t="str">
        <f t="shared" si="13"/>
        <v/>
      </c>
      <c r="W425" s="232"/>
      <c r="X425" s="234">
        <v>406</v>
      </c>
    </row>
    <row r="426" spans="1:24" s="234" customFormat="1" x14ac:dyDescent="0.2">
      <c r="A426" s="333">
        <v>701</v>
      </c>
      <c r="B426" s="334" t="s">
        <v>4</v>
      </c>
      <c r="C426" s="333">
        <v>1.1000000000000001</v>
      </c>
      <c r="D426" s="274" t="s">
        <v>13</v>
      </c>
      <c r="E426" s="274"/>
      <c r="F426" s="274" t="s">
        <v>29</v>
      </c>
      <c r="G426" s="278"/>
      <c r="H426" s="274" t="s">
        <v>31</v>
      </c>
      <c r="I426" s="279"/>
      <c r="J426" s="274" t="s">
        <v>41</v>
      </c>
      <c r="K426" s="274" t="str">
        <f>VLOOKUP(A426,選手名簿!$A$3:$Q$170,11)</f>
        <v>本村　飛空</v>
      </c>
      <c r="L426" s="280" t="s">
        <v>31</v>
      </c>
      <c r="M426" s="280" t="str">
        <f>VLOOKUP(A426,選手名簿!$A$3:$Q$170,13)</f>
        <v>国　府</v>
      </c>
      <c r="N426" s="335">
        <f>VLOOKUP(A426,選手名簿!$A$3:$Q$170,14)</f>
        <v>1</v>
      </c>
      <c r="O426" s="335" t="s">
        <v>41</v>
      </c>
      <c r="P426" s="274"/>
      <c r="Q426" s="335" t="str">
        <f>VLOOKUP(A426,選手名簿!$A$3:$Q$170,17)</f>
        <v>モトムラ　ヒュウア</v>
      </c>
      <c r="R426" s="274"/>
      <c r="S426" s="274">
        <v>3</v>
      </c>
      <c r="T426" s="333">
        <v>4</v>
      </c>
      <c r="U426" s="232"/>
      <c r="V426" s="232" t="str">
        <f t="shared" si="13"/>
        <v/>
      </c>
      <c r="W426" s="232"/>
      <c r="X426" s="234">
        <v>407</v>
      </c>
    </row>
    <row r="427" spans="1:24" s="234" customFormat="1" x14ac:dyDescent="0.2">
      <c r="A427" s="333">
        <v>140</v>
      </c>
      <c r="B427" s="334" t="s">
        <v>4</v>
      </c>
      <c r="C427" s="333">
        <v>1.1000000000000001</v>
      </c>
      <c r="D427" s="274" t="s">
        <v>13</v>
      </c>
      <c r="E427" s="274"/>
      <c r="F427" s="274" t="s">
        <v>29</v>
      </c>
      <c r="G427" s="278"/>
      <c r="H427" s="274" t="s">
        <v>31</v>
      </c>
      <c r="I427" s="279"/>
      <c r="J427" s="274" t="s">
        <v>41</v>
      </c>
      <c r="K427" s="274" t="str">
        <f>VLOOKUP(A427,選手名簿!$A$3:$Q$170,11)</f>
        <v>北原　昂太</v>
      </c>
      <c r="L427" s="280" t="s">
        <v>31</v>
      </c>
      <c r="M427" s="280" t="str">
        <f>VLOOKUP(A427,選手名簿!$A$3:$Q$170,13)</f>
        <v>芦　城</v>
      </c>
      <c r="N427" s="335">
        <f>VLOOKUP(A427,選手名簿!$A$3:$Q$170,14)</f>
        <v>2</v>
      </c>
      <c r="O427" s="335" t="s">
        <v>41</v>
      </c>
      <c r="P427" s="274"/>
      <c r="Q427" s="335" t="str">
        <f>VLOOKUP(A427,選手名簿!$A$3:$Q$170,17)</f>
        <v>キタハラ　コウタ</v>
      </c>
      <c r="R427" s="274"/>
      <c r="S427" s="274">
        <v>3</v>
      </c>
      <c r="T427" s="274">
        <v>5</v>
      </c>
      <c r="U427" s="232"/>
      <c r="V427" s="232" t="str">
        <f t="shared" si="13"/>
        <v/>
      </c>
      <c r="W427" s="232"/>
      <c r="X427" s="234">
        <v>408</v>
      </c>
    </row>
    <row r="428" spans="1:24" s="234" customFormat="1" x14ac:dyDescent="0.2">
      <c r="A428" s="333">
        <v>301</v>
      </c>
      <c r="B428" s="334" t="s">
        <v>4</v>
      </c>
      <c r="C428" s="333">
        <v>1.1000000000000001</v>
      </c>
      <c r="D428" s="274" t="s">
        <v>13</v>
      </c>
      <c r="E428" s="274"/>
      <c r="F428" s="274" t="s">
        <v>29</v>
      </c>
      <c r="G428" s="278"/>
      <c r="H428" s="274" t="s">
        <v>31</v>
      </c>
      <c r="I428" s="279"/>
      <c r="J428" s="274" t="s">
        <v>41</v>
      </c>
      <c r="K428" s="274" t="str">
        <f>VLOOKUP(A428,選手名簿!$A$3:$Q$170,11)</f>
        <v>北　　智仁</v>
      </c>
      <c r="L428" s="280" t="s">
        <v>31</v>
      </c>
      <c r="M428" s="280" t="str">
        <f>VLOOKUP(A428,選手名簿!$A$3:$Q$170,13)</f>
        <v>松　陽</v>
      </c>
      <c r="N428" s="335">
        <f>VLOOKUP(A428,選手名簿!$A$3:$Q$170,14)</f>
        <v>1</v>
      </c>
      <c r="O428" s="335" t="s">
        <v>41</v>
      </c>
      <c r="P428" s="274"/>
      <c r="Q428" s="335" t="str">
        <f>VLOOKUP(A428,選手名簿!$A$3:$Q$170,17)</f>
        <v>キタ　トモノリ</v>
      </c>
      <c r="R428" s="274"/>
      <c r="S428" s="274">
        <v>3</v>
      </c>
      <c r="T428" s="333">
        <v>6</v>
      </c>
      <c r="U428" s="232"/>
      <c r="V428" s="232" t="str">
        <f t="shared" si="13"/>
        <v/>
      </c>
      <c r="W428" s="232"/>
      <c r="X428" s="234">
        <v>409</v>
      </c>
    </row>
    <row r="429" spans="1:24" s="234" customFormat="1" x14ac:dyDescent="0.2">
      <c r="A429" s="333"/>
      <c r="B429" s="334" t="s">
        <v>4</v>
      </c>
      <c r="C429" s="333">
        <v>1.1000000000000001</v>
      </c>
      <c r="D429" s="274" t="s">
        <v>13</v>
      </c>
      <c r="E429" s="274"/>
      <c r="F429" s="274" t="s">
        <v>29</v>
      </c>
      <c r="G429" s="278"/>
      <c r="H429" s="274" t="s">
        <v>31</v>
      </c>
      <c r="I429" s="279"/>
      <c r="J429" s="274" t="s">
        <v>41</v>
      </c>
      <c r="K429" s="274" t="e">
        <f>VLOOKUP(A429,選手名簿!$A$3:$Q$170,11)</f>
        <v>#N/A</v>
      </c>
      <c r="L429" s="280" t="s">
        <v>31</v>
      </c>
      <c r="M429" s="280" t="e">
        <f>VLOOKUP(A429,選手名簿!$A$3:$Q$170,13)</f>
        <v>#N/A</v>
      </c>
      <c r="N429" s="335" t="e">
        <f>VLOOKUP(A429,選手名簿!$A$3:$Q$170,14)</f>
        <v>#N/A</v>
      </c>
      <c r="O429" s="335" t="s">
        <v>41</v>
      </c>
      <c r="P429" s="274"/>
      <c r="Q429" s="335" t="e">
        <f>VLOOKUP(A429,選手名簿!$A$3:$Q$170,17)</f>
        <v>#N/A</v>
      </c>
      <c r="R429" s="274"/>
      <c r="S429" s="274">
        <v>3</v>
      </c>
      <c r="T429" s="333">
        <v>7</v>
      </c>
      <c r="U429" s="232"/>
      <c r="V429" s="232" t="str">
        <f t="shared" si="13"/>
        <v/>
      </c>
      <c r="W429" s="232"/>
      <c r="X429" s="234">
        <v>410</v>
      </c>
    </row>
    <row r="430" spans="1:24" s="234" customFormat="1" ht="14.5" thickBot="1" x14ac:dyDescent="0.25">
      <c r="A430" s="336"/>
      <c r="B430" s="337" t="s">
        <v>4</v>
      </c>
      <c r="C430" s="336">
        <v>1.1000000000000001</v>
      </c>
      <c r="D430" s="295" t="s">
        <v>13</v>
      </c>
      <c r="E430" s="295"/>
      <c r="F430" s="295" t="s">
        <v>29</v>
      </c>
      <c r="G430" s="338"/>
      <c r="H430" s="295" t="s">
        <v>31</v>
      </c>
      <c r="I430" s="339"/>
      <c r="J430" s="295" t="s">
        <v>41</v>
      </c>
      <c r="K430" s="295" t="e">
        <f>VLOOKUP(A430,選手名簿!$A$3:$Q$170,11)</f>
        <v>#N/A</v>
      </c>
      <c r="L430" s="340" t="s">
        <v>31</v>
      </c>
      <c r="M430" s="340" t="e">
        <f>VLOOKUP(A430,選手名簿!$A$3:$Q$170,13)</f>
        <v>#N/A</v>
      </c>
      <c r="N430" s="341" t="e">
        <f>VLOOKUP(A430,選手名簿!$A$3:$Q$170,14)</f>
        <v>#N/A</v>
      </c>
      <c r="O430" s="341" t="s">
        <v>41</v>
      </c>
      <c r="P430" s="295"/>
      <c r="Q430" s="341" t="e">
        <f>VLOOKUP(A430,選手名簿!$A$3:$Q$170,17)</f>
        <v>#N/A</v>
      </c>
      <c r="R430" s="295"/>
      <c r="S430" s="295">
        <v>3</v>
      </c>
      <c r="T430" s="336">
        <v>8</v>
      </c>
      <c r="U430" s="232"/>
      <c r="V430" s="232" t="str">
        <f t="shared" si="13"/>
        <v/>
      </c>
      <c r="W430" s="232"/>
      <c r="X430" s="234">
        <v>411</v>
      </c>
    </row>
    <row r="431" spans="1:24" s="234" customFormat="1" x14ac:dyDescent="0.2">
      <c r="A431" s="343"/>
      <c r="B431" s="344" t="s">
        <v>4</v>
      </c>
      <c r="C431" s="343">
        <v>1.1000000000000001</v>
      </c>
      <c r="D431" s="296" t="s">
        <v>13</v>
      </c>
      <c r="E431" s="296"/>
      <c r="F431" s="296" t="s">
        <v>29</v>
      </c>
      <c r="G431" s="345"/>
      <c r="H431" s="296" t="s">
        <v>31</v>
      </c>
      <c r="I431" s="346"/>
      <c r="J431" s="296" t="s">
        <v>41</v>
      </c>
      <c r="K431" s="296" t="e">
        <f>VLOOKUP(A431,選手名簿!$A$3:$Q$170,11)</f>
        <v>#N/A</v>
      </c>
      <c r="L431" s="347" t="s">
        <v>31</v>
      </c>
      <c r="M431" s="347" t="e">
        <f>VLOOKUP(A431,選手名簿!$A$3:$Q$170,13)</f>
        <v>#N/A</v>
      </c>
      <c r="N431" s="348" t="e">
        <f>VLOOKUP(A431,選手名簿!$A$3:$Q$170,14)</f>
        <v>#N/A</v>
      </c>
      <c r="O431" s="348" t="s">
        <v>41</v>
      </c>
      <c r="P431" s="296"/>
      <c r="Q431" s="348" t="e">
        <f>VLOOKUP(A431,選手名簿!$A$3:$Q$170,17)</f>
        <v>#N/A</v>
      </c>
      <c r="R431" s="296"/>
      <c r="S431" s="296">
        <v>4</v>
      </c>
      <c r="T431" s="343">
        <v>1</v>
      </c>
      <c r="U431" s="232"/>
      <c r="V431" s="232" t="str">
        <f t="shared" si="13"/>
        <v/>
      </c>
      <c r="W431" s="232"/>
      <c r="X431" s="234">
        <v>412</v>
      </c>
    </row>
    <row r="432" spans="1:24" s="234" customFormat="1" x14ac:dyDescent="0.2">
      <c r="A432" s="274"/>
      <c r="B432" s="334" t="s">
        <v>4</v>
      </c>
      <c r="C432" s="333">
        <v>1.1000000000000001</v>
      </c>
      <c r="D432" s="274" t="s">
        <v>13</v>
      </c>
      <c r="E432" s="274"/>
      <c r="F432" s="274" t="s">
        <v>29</v>
      </c>
      <c r="G432" s="278"/>
      <c r="H432" s="274" t="s">
        <v>31</v>
      </c>
      <c r="I432" s="279"/>
      <c r="J432" s="274" t="s">
        <v>41</v>
      </c>
      <c r="K432" s="274" t="e">
        <f>VLOOKUP(A432,選手名簿!$A$3:$Q$170,11)</f>
        <v>#N/A</v>
      </c>
      <c r="L432" s="280" t="s">
        <v>31</v>
      </c>
      <c r="M432" s="280" t="e">
        <f>VLOOKUP(A432,選手名簿!$A$3:$Q$170,13)</f>
        <v>#N/A</v>
      </c>
      <c r="N432" s="335" t="e">
        <f>VLOOKUP(A432,選手名簿!$A$3:$Q$170,14)</f>
        <v>#N/A</v>
      </c>
      <c r="O432" s="335" t="s">
        <v>41</v>
      </c>
      <c r="P432" s="274"/>
      <c r="Q432" s="335" t="e">
        <f>VLOOKUP(A432,選手名簿!$A$3:$Q$170,17)</f>
        <v>#N/A</v>
      </c>
      <c r="R432" s="274"/>
      <c r="S432" s="274">
        <v>4</v>
      </c>
      <c r="T432" s="333">
        <v>2</v>
      </c>
      <c r="U432" s="232"/>
      <c r="V432" s="232" t="str">
        <f t="shared" si="13"/>
        <v/>
      </c>
      <c r="W432" s="232"/>
      <c r="X432" s="234">
        <v>413</v>
      </c>
    </row>
    <row r="433" spans="1:24" s="234" customFormat="1" x14ac:dyDescent="0.2">
      <c r="A433" s="333"/>
      <c r="B433" s="334" t="s">
        <v>4</v>
      </c>
      <c r="C433" s="333">
        <v>1.1000000000000001</v>
      </c>
      <c r="D433" s="274" t="s">
        <v>13</v>
      </c>
      <c r="E433" s="274"/>
      <c r="F433" s="274" t="s">
        <v>29</v>
      </c>
      <c r="G433" s="278"/>
      <c r="H433" s="274" t="s">
        <v>31</v>
      </c>
      <c r="I433" s="279"/>
      <c r="J433" s="274" t="s">
        <v>41</v>
      </c>
      <c r="K433" s="274" t="e">
        <f>VLOOKUP(A433,選手名簿!$A$3:$Q$170,11)</f>
        <v>#N/A</v>
      </c>
      <c r="L433" s="280" t="s">
        <v>31</v>
      </c>
      <c r="M433" s="280" t="e">
        <f>VLOOKUP(A433,選手名簿!$A$3:$Q$170,13)</f>
        <v>#N/A</v>
      </c>
      <c r="N433" s="335" t="e">
        <f>VLOOKUP(A433,選手名簿!$A$3:$Q$170,14)</f>
        <v>#N/A</v>
      </c>
      <c r="O433" s="335" t="s">
        <v>41</v>
      </c>
      <c r="P433" s="274"/>
      <c r="Q433" s="335" t="e">
        <f>VLOOKUP(A433,選手名簿!$A$3:$Q$170,17)</f>
        <v>#N/A</v>
      </c>
      <c r="R433" s="274"/>
      <c r="S433" s="274">
        <v>4</v>
      </c>
      <c r="T433" s="333">
        <v>3</v>
      </c>
      <c r="U433" s="232"/>
      <c r="V433" s="232" t="str">
        <f t="shared" si="13"/>
        <v/>
      </c>
      <c r="W433" s="232"/>
      <c r="X433" s="234">
        <v>414</v>
      </c>
    </row>
    <row r="434" spans="1:24" s="234" customFormat="1" x14ac:dyDescent="0.2">
      <c r="A434" s="333"/>
      <c r="B434" s="334" t="s">
        <v>4</v>
      </c>
      <c r="C434" s="333">
        <v>1.1000000000000001</v>
      </c>
      <c r="D434" s="274" t="s">
        <v>13</v>
      </c>
      <c r="E434" s="274"/>
      <c r="F434" s="274" t="s">
        <v>29</v>
      </c>
      <c r="G434" s="278"/>
      <c r="H434" s="274" t="s">
        <v>31</v>
      </c>
      <c r="I434" s="279"/>
      <c r="J434" s="274" t="s">
        <v>41</v>
      </c>
      <c r="K434" s="274" t="e">
        <f>VLOOKUP(A434,選手名簿!$A$3:$Q$170,11)</f>
        <v>#N/A</v>
      </c>
      <c r="L434" s="280" t="s">
        <v>31</v>
      </c>
      <c r="M434" s="280" t="e">
        <f>VLOOKUP(A434,選手名簿!$A$3:$Q$170,13)</f>
        <v>#N/A</v>
      </c>
      <c r="N434" s="335" t="e">
        <f>VLOOKUP(A434,選手名簿!$A$3:$Q$170,14)</f>
        <v>#N/A</v>
      </c>
      <c r="O434" s="335" t="s">
        <v>41</v>
      </c>
      <c r="P434" s="274"/>
      <c r="Q434" s="335" t="e">
        <f>VLOOKUP(A434,選手名簿!$A$3:$Q$170,17)</f>
        <v>#N/A</v>
      </c>
      <c r="R434" s="274"/>
      <c r="S434" s="274">
        <v>4</v>
      </c>
      <c r="T434" s="333">
        <v>4</v>
      </c>
      <c r="U434" s="232"/>
      <c r="V434" s="232" t="str">
        <f t="shared" si="13"/>
        <v/>
      </c>
      <c r="W434" s="232"/>
      <c r="X434" s="234">
        <v>415</v>
      </c>
    </row>
    <row r="435" spans="1:24" s="234" customFormat="1" x14ac:dyDescent="0.2">
      <c r="A435" s="333"/>
      <c r="B435" s="334" t="s">
        <v>4</v>
      </c>
      <c r="C435" s="333">
        <v>1.1000000000000001</v>
      </c>
      <c r="D435" s="274" t="s">
        <v>13</v>
      </c>
      <c r="E435" s="274"/>
      <c r="F435" s="274" t="s">
        <v>29</v>
      </c>
      <c r="G435" s="278"/>
      <c r="H435" s="274" t="s">
        <v>31</v>
      </c>
      <c r="I435" s="279"/>
      <c r="J435" s="274" t="s">
        <v>41</v>
      </c>
      <c r="K435" s="274" t="e">
        <f>VLOOKUP(A435,選手名簿!$A$3:$Q$170,11)</f>
        <v>#N/A</v>
      </c>
      <c r="L435" s="280" t="s">
        <v>31</v>
      </c>
      <c r="M435" s="280" t="e">
        <f>VLOOKUP(A435,選手名簿!$A$3:$Q$170,13)</f>
        <v>#N/A</v>
      </c>
      <c r="N435" s="335" t="e">
        <f>VLOOKUP(A435,選手名簿!$A$3:$Q$170,14)</f>
        <v>#N/A</v>
      </c>
      <c r="O435" s="335" t="s">
        <v>41</v>
      </c>
      <c r="P435" s="274"/>
      <c r="Q435" s="335" t="e">
        <f>VLOOKUP(A435,選手名簿!$A$3:$Q$170,17)</f>
        <v>#N/A</v>
      </c>
      <c r="R435" s="274"/>
      <c r="S435" s="274">
        <v>4</v>
      </c>
      <c r="T435" s="333">
        <v>5</v>
      </c>
      <c r="U435" s="232"/>
      <c r="V435" s="232" t="str">
        <f t="shared" si="13"/>
        <v/>
      </c>
      <c r="W435" s="232"/>
      <c r="X435" s="234">
        <v>416</v>
      </c>
    </row>
    <row r="436" spans="1:24" s="234" customFormat="1" x14ac:dyDescent="0.2">
      <c r="A436" s="333"/>
      <c r="B436" s="334" t="s">
        <v>4</v>
      </c>
      <c r="C436" s="333">
        <v>1.1000000000000001</v>
      </c>
      <c r="D436" s="274" t="s">
        <v>13</v>
      </c>
      <c r="E436" s="274"/>
      <c r="F436" s="274" t="s">
        <v>29</v>
      </c>
      <c r="G436" s="278"/>
      <c r="H436" s="274" t="s">
        <v>31</v>
      </c>
      <c r="I436" s="279"/>
      <c r="J436" s="274" t="s">
        <v>41</v>
      </c>
      <c r="K436" s="274" t="e">
        <f>VLOOKUP(A436,選手名簿!$A$3:$Q$170,11)</f>
        <v>#N/A</v>
      </c>
      <c r="L436" s="280" t="s">
        <v>31</v>
      </c>
      <c r="M436" s="280" t="e">
        <f>VLOOKUP(A436,選手名簿!$A$3:$Q$170,13)</f>
        <v>#N/A</v>
      </c>
      <c r="N436" s="335" t="e">
        <f>VLOOKUP(A436,選手名簿!$A$3:$Q$170,14)</f>
        <v>#N/A</v>
      </c>
      <c r="O436" s="335" t="s">
        <v>41</v>
      </c>
      <c r="P436" s="274"/>
      <c r="Q436" s="335" t="e">
        <f>VLOOKUP(A436,選手名簿!$A$3:$Q$170,17)</f>
        <v>#N/A</v>
      </c>
      <c r="R436" s="274"/>
      <c r="S436" s="274">
        <v>4</v>
      </c>
      <c r="T436" s="333">
        <v>6</v>
      </c>
      <c r="U436" s="232"/>
      <c r="V436" s="232" t="str">
        <f t="shared" si="13"/>
        <v/>
      </c>
      <c r="W436" s="232"/>
      <c r="X436" s="234">
        <v>417</v>
      </c>
    </row>
    <row r="437" spans="1:24" s="234" customFormat="1" x14ac:dyDescent="0.2">
      <c r="A437" s="333"/>
      <c r="B437" s="334" t="s">
        <v>4</v>
      </c>
      <c r="C437" s="333">
        <v>1.1000000000000001</v>
      </c>
      <c r="D437" s="274" t="s">
        <v>13</v>
      </c>
      <c r="E437" s="274"/>
      <c r="F437" s="274" t="s">
        <v>29</v>
      </c>
      <c r="G437" s="278"/>
      <c r="H437" s="274" t="s">
        <v>31</v>
      </c>
      <c r="I437" s="279"/>
      <c r="J437" s="274" t="s">
        <v>41</v>
      </c>
      <c r="K437" s="274" t="e">
        <f>VLOOKUP(A437,選手名簿!$A$3:$Q$170,11)</f>
        <v>#N/A</v>
      </c>
      <c r="L437" s="280" t="s">
        <v>31</v>
      </c>
      <c r="M437" s="280" t="e">
        <f>VLOOKUP(A437,選手名簿!$A$3:$Q$170,13)</f>
        <v>#N/A</v>
      </c>
      <c r="N437" s="335" t="e">
        <f>VLOOKUP(A437,選手名簿!$A$3:$Q$170,14)</f>
        <v>#N/A</v>
      </c>
      <c r="O437" s="335" t="s">
        <v>41</v>
      </c>
      <c r="P437" s="274"/>
      <c r="Q437" s="335" t="e">
        <f>VLOOKUP(A437,選手名簿!$A$3:$Q$170,17)</f>
        <v>#N/A</v>
      </c>
      <c r="R437" s="274"/>
      <c r="S437" s="274">
        <v>4</v>
      </c>
      <c r="T437" s="333">
        <v>7</v>
      </c>
      <c r="U437" s="232"/>
      <c r="V437" s="232" t="str">
        <f t="shared" si="13"/>
        <v/>
      </c>
      <c r="W437" s="232"/>
      <c r="X437" s="234">
        <v>418</v>
      </c>
    </row>
    <row r="438" spans="1:24" s="234" customFormat="1" ht="14.5" thickBot="1" x14ac:dyDescent="0.25">
      <c r="A438" s="349"/>
      <c r="B438" s="350" t="s">
        <v>4</v>
      </c>
      <c r="C438" s="349">
        <v>1.1000000000000001</v>
      </c>
      <c r="D438" s="297" t="s">
        <v>13</v>
      </c>
      <c r="E438" s="297"/>
      <c r="F438" s="297" t="s">
        <v>29</v>
      </c>
      <c r="G438" s="351"/>
      <c r="H438" s="297" t="s">
        <v>31</v>
      </c>
      <c r="I438" s="352"/>
      <c r="J438" s="297" t="s">
        <v>41</v>
      </c>
      <c r="K438" s="297" t="e">
        <f>VLOOKUP(A438,選手名簿!$A$3:$Q$170,11)</f>
        <v>#N/A</v>
      </c>
      <c r="L438" s="353" t="s">
        <v>31</v>
      </c>
      <c r="M438" s="353" t="e">
        <f>VLOOKUP(A438,選手名簿!$A$3:$Q$170,13)</f>
        <v>#N/A</v>
      </c>
      <c r="N438" s="354" t="e">
        <f>VLOOKUP(A438,選手名簿!$A$3:$Q$170,14)</f>
        <v>#N/A</v>
      </c>
      <c r="O438" s="354" t="s">
        <v>41</v>
      </c>
      <c r="P438" s="297"/>
      <c r="Q438" s="354" t="e">
        <f>VLOOKUP(A438,選手名簿!$A$3:$Q$170,17)</f>
        <v>#N/A</v>
      </c>
      <c r="R438" s="297"/>
      <c r="S438" s="297">
        <v>4</v>
      </c>
      <c r="T438" s="349">
        <v>8</v>
      </c>
      <c r="U438" s="232"/>
      <c r="V438" s="232" t="str">
        <f t="shared" si="13"/>
        <v/>
      </c>
      <c r="W438" s="232"/>
      <c r="X438" s="234">
        <v>419</v>
      </c>
    </row>
    <row r="439" spans="1:24" s="234" customFormat="1" ht="15" thickTop="1" thickBot="1" x14ac:dyDescent="0.25">
      <c r="A439" s="355"/>
      <c r="B439" s="356" t="s">
        <v>4</v>
      </c>
      <c r="C439" s="355">
        <v>1.1000000000000001</v>
      </c>
      <c r="D439" s="298" t="s">
        <v>13</v>
      </c>
      <c r="E439" s="298"/>
      <c r="F439" s="298" t="s">
        <v>29</v>
      </c>
      <c r="G439" s="357"/>
      <c r="H439" s="298" t="s">
        <v>31</v>
      </c>
      <c r="I439" s="358"/>
      <c r="J439" s="298" t="s">
        <v>41</v>
      </c>
      <c r="K439" s="298" t="e">
        <f>VLOOKUP(A439,選手名簿!$A$3:$Q$170,11)</f>
        <v>#N/A</v>
      </c>
      <c r="L439" s="359" t="s">
        <v>31</v>
      </c>
      <c r="M439" s="359" t="e">
        <f>VLOOKUP(A439,選手名簿!$A$3:$Q$170,13)</f>
        <v>#N/A</v>
      </c>
      <c r="N439" s="360" t="e">
        <f>VLOOKUP(A439,選手名簿!$A$3:$Q$170,14)</f>
        <v>#N/A</v>
      </c>
      <c r="O439" s="360" t="s">
        <v>41</v>
      </c>
      <c r="P439" s="298"/>
      <c r="Q439" s="360" t="e">
        <f>VLOOKUP(A439,選手名簿!$A$3:$Q$170,17)</f>
        <v>#N/A</v>
      </c>
      <c r="R439" s="298"/>
      <c r="S439" s="298">
        <v>99</v>
      </c>
      <c r="T439" s="355">
        <v>1</v>
      </c>
      <c r="U439" s="232"/>
      <c r="V439" s="232" t="str">
        <f t="shared" si="13"/>
        <v/>
      </c>
      <c r="W439" s="232"/>
      <c r="X439" s="234">
        <v>420</v>
      </c>
    </row>
    <row r="440" spans="1:24" s="234" customFormat="1" ht="15" thickTop="1" thickBot="1" x14ac:dyDescent="0.25">
      <c r="A440" s="333"/>
      <c r="B440" s="334" t="s">
        <v>4</v>
      </c>
      <c r="C440" s="333">
        <v>1.1000000000000001</v>
      </c>
      <c r="D440" s="274" t="s">
        <v>13</v>
      </c>
      <c r="E440" s="274"/>
      <c r="F440" s="274" t="s">
        <v>29</v>
      </c>
      <c r="G440" s="278"/>
      <c r="H440" s="274" t="s">
        <v>31</v>
      </c>
      <c r="I440" s="358"/>
      <c r="J440" s="274" t="s">
        <v>41</v>
      </c>
      <c r="K440" s="274" t="e">
        <f>VLOOKUP(A440,選手名簿!$A$3:$Q$170,11)</f>
        <v>#N/A</v>
      </c>
      <c r="L440" s="280" t="s">
        <v>31</v>
      </c>
      <c r="M440" s="280" t="e">
        <f>VLOOKUP(A440,選手名簿!$A$3:$Q$170,13)</f>
        <v>#N/A</v>
      </c>
      <c r="N440" s="335" t="e">
        <f>VLOOKUP(A440,選手名簿!$A$3:$Q$170,14)</f>
        <v>#N/A</v>
      </c>
      <c r="O440" s="335" t="s">
        <v>41</v>
      </c>
      <c r="P440" s="274"/>
      <c r="Q440" s="335" t="e">
        <f>VLOOKUP(A440,選手名簿!$A$3:$Q$170,17)</f>
        <v>#N/A</v>
      </c>
      <c r="R440" s="274"/>
      <c r="S440" s="274">
        <v>99</v>
      </c>
      <c r="T440" s="333">
        <v>2</v>
      </c>
      <c r="U440" s="232"/>
      <c r="V440" s="232" t="str">
        <f t="shared" si="13"/>
        <v/>
      </c>
      <c r="W440" s="232"/>
      <c r="X440" s="234">
        <v>421</v>
      </c>
    </row>
    <row r="441" spans="1:24" s="234" customFormat="1" ht="15" thickTop="1" thickBot="1" x14ac:dyDescent="0.25">
      <c r="A441" s="333"/>
      <c r="B441" s="334" t="s">
        <v>4</v>
      </c>
      <c r="C441" s="333">
        <v>1.1000000000000001</v>
      </c>
      <c r="D441" s="274" t="s">
        <v>13</v>
      </c>
      <c r="E441" s="274"/>
      <c r="F441" s="274" t="s">
        <v>29</v>
      </c>
      <c r="G441" s="278"/>
      <c r="H441" s="274" t="s">
        <v>31</v>
      </c>
      <c r="I441" s="358"/>
      <c r="J441" s="274" t="s">
        <v>41</v>
      </c>
      <c r="K441" s="274" t="e">
        <f>VLOOKUP(A441,選手名簿!$A$3:$Q$170,11)</f>
        <v>#N/A</v>
      </c>
      <c r="L441" s="280" t="s">
        <v>31</v>
      </c>
      <c r="M441" s="280" t="e">
        <f>VLOOKUP(A441,選手名簿!$A$3:$Q$170,13)</f>
        <v>#N/A</v>
      </c>
      <c r="N441" s="335" t="e">
        <f>VLOOKUP(A441,選手名簿!$A$3:$Q$170,14)</f>
        <v>#N/A</v>
      </c>
      <c r="O441" s="335" t="s">
        <v>41</v>
      </c>
      <c r="P441" s="274"/>
      <c r="Q441" s="335" t="e">
        <f>VLOOKUP(A441,選手名簿!$A$3:$Q$170,17)</f>
        <v>#N/A</v>
      </c>
      <c r="R441" s="274"/>
      <c r="S441" s="274">
        <v>99</v>
      </c>
      <c r="T441" s="333">
        <v>3</v>
      </c>
      <c r="U441" s="232"/>
      <c r="V441" s="232" t="str">
        <f t="shared" si="13"/>
        <v/>
      </c>
      <c r="W441" s="232"/>
      <c r="X441" s="234">
        <v>422</v>
      </c>
    </row>
    <row r="442" spans="1:24" s="234" customFormat="1" ht="15" thickTop="1" thickBot="1" x14ac:dyDescent="0.25">
      <c r="A442" s="333"/>
      <c r="B442" s="334" t="s">
        <v>4</v>
      </c>
      <c r="C442" s="333">
        <v>1.1000000000000001</v>
      </c>
      <c r="D442" s="274" t="s">
        <v>13</v>
      </c>
      <c r="E442" s="274"/>
      <c r="F442" s="274" t="s">
        <v>29</v>
      </c>
      <c r="G442" s="278"/>
      <c r="H442" s="274" t="s">
        <v>31</v>
      </c>
      <c r="I442" s="358"/>
      <c r="J442" s="274" t="s">
        <v>41</v>
      </c>
      <c r="K442" s="274" t="e">
        <f>VLOOKUP(A442,選手名簿!$A$3:$Q$170,11)</f>
        <v>#N/A</v>
      </c>
      <c r="L442" s="280" t="s">
        <v>31</v>
      </c>
      <c r="M442" s="280" t="e">
        <f>VLOOKUP(A442,選手名簿!$A$3:$Q$170,13)</f>
        <v>#N/A</v>
      </c>
      <c r="N442" s="335" t="e">
        <f>VLOOKUP(A442,選手名簿!$A$3:$Q$170,14)</f>
        <v>#N/A</v>
      </c>
      <c r="O442" s="335" t="s">
        <v>41</v>
      </c>
      <c r="P442" s="274"/>
      <c r="Q442" s="335" t="e">
        <f>VLOOKUP(A442,選手名簿!$A$3:$Q$170,17)</f>
        <v>#N/A</v>
      </c>
      <c r="R442" s="274"/>
      <c r="S442" s="274">
        <v>99</v>
      </c>
      <c r="T442" s="333">
        <v>4</v>
      </c>
      <c r="U442" s="232"/>
      <c r="V442" s="232" t="str">
        <f t="shared" si="13"/>
        <v/>
      </c>
      <c r="W442" s="232"/>
      <c r="X442" s="234">
        <v>423</v>
      </c>
    </row>
    <row r="443" spans="1:24" s="234" customFormat="1" ht="15" thickTop="1" thickBot="1" x14ac:dyDescent="0.25">
      <c r="A443" s="333"/>
      <c r="B443" s="334" t="s">
        <v>4</v>
      </c>
      <c r="C443" s="333">
        <v>1.1000000000000001</v>
      </c>
      <c r="D443" s="274" t="s">
        <v>13</v>
      </c>
      <c r="E443" s="274"/>
      <c r="F443" s="274" t="s">
        <v>29</v>
      </c>
      <c r="G443" s="278"/>
      <c r="H443" s="274" t="s">
        <v>31</v>
      </c>
      <c r="I443" s="358"/>
      <c r="J443" s="274" t="s">
        <v>41</v>
      </c>
      <c r="K443" s="274" t="e">
        <f>VLOOKUP(A443,選手名簿!$A$3:$Q$170,11)</f>
        <v>#N/A</v>
      </c>
      <c r="L443" s="280" t="s">
        <v>31</v>
      </c>
      <c r="M443" s="280" t="e">
        <f>VLOOKUP(A443,選手名簿!$A$3:$Q$170,13)</f>
        <v>#N/A</v>
      </c>
      <c r="N443" s="335" t="e">
        <f>VLOOKUP(A443,選手名簿!$A$3:$Q$170,14)</f>
        <v>#N/A</v>
      </c>
      <c r="O443" s="335" t="s">
        <v>41</v>
      </c>
      <c r="P443" s="274"/>
      <c r="Q443" s="335" t="e">
        <f>VLOOKUP(A443,選手名簿!$A$3:$Q$170,17)</f>
        <v>#N/A</v>
      </c>
      <c r="R443" s="274"/>
      <c r="S443" s="274">
        <v>99</v>
      </c>
      <c r="T443" s="333">
        <v>5</v>
      </c>
      <c r="U443" s="232"/>
      <c r="V443" s="232" t="str">
        <f t="shared" si="13"/>
        <v/>
      </c>
      <c r="W443" s="232"/>
      <c r="X443" s="234">
        <v>424</v>
      </c>
    </row>
    <row r="444" spans="1:24" s="234" customFormat="1" ht="15" thickTop="1" thickBot="1" x14ac:dyDescent="0.25">
      <c r="A444" s="333"/>
      <c r="B444" s="334" t="s">
        <v>4</v>
      </c>
      <c r="C444" s="333">
        <v>1.1000000000000001</v>
      </c>
      <c r="D444" s="274" t="s">
        <v>13</v>
      </c>
      <c r="E444" s="274"/>
      <c r="F444" s="274" t="s">
        <v>29</v>
      </c>
      <c r="G444" s="278"/>
      <c r="H444" s="274" t="s">
        <v>31</v>
      </c>
      <c r="I444" s="358"/>
      <c r="J444" s="274" t="s">
        <v>41</v>
      </c>
      <c r="K444" s="274" t="e">
        <f>VLOOKUP(A444,選手名簿!$A$3:$Q$170,11)</f>
        <v>#N/A</v>
      </c>
      <c r="L444" s="280" t="s">
        <v>31</v>
      </c>
      <c r="M444" s="280" t="e">
        <f>VLOOKUP(A444,選手名簿!$A$3:$Q$170,13)</f>
        <v>#N/A</v>
      </c>
      <c r="N444" s="335" t="e">
        <f>VLOOKUP(A444,選手名簿!$A$3:$Q$170,14)</f>
        <v>#N/A</v>
      </c>
      <c r="O444" s="335" t="s">
        <v>41</v>
      </c>
      <c r="P444" s="274"/>
      <c r="Q444" s="335" t="e">
        <f>VLOOKUP(A444,選手名簿!$A$3:$Q$170,17)</f>
        <v>#N/A</v>
      </c>
      <c r="R444" s="274"/>
      <c r="S444" s="274">
        <v>99</v>
      </c>
      <c r="T444" s="333">
        <v>6</v>
      </c>
      <c r="U444" s="232"/>
      <c r="V444" s="232" t="str">
        <f t="shared" si="13"/>
        <v/>
      </c>
      <c r="W444" s="232"/>
      <c r="X444" s="234">
        <v>425</v>
      </c>
    </row>
    <row r="445" spans="1:24" s="234" customFormat="1" ht="15" thickTop="1" thickBot="1" x14ac:dyDescent="0.25">
      <c r="A445" s="333"/>
      <c r="B445" s="334" t="s">
        <v>4</v>
      </c>
      <c r="C445" s="333">
        <v>1.1000000000000001</v>
      </c>
      <c r="D445" s="274" t="s">
        <v>13</v>
      </c>
      <c r="E445" s="274"/>
      <c r="F445" s="274" t="s">
        <v>29</v>
      </c>
      <c r="G445" s="278"/>
      <c r="H445" s="274" t="s">
        <v>31</v>
      </c>
      <c r="I445" s="358"/>
      <c r="J445" s="274" t="s">
        <v>41</v>
      </c>
      <c r="K445" s="274" t="e">
        <f>VLOOKUP(A445,選手名簿!$A$3:$Q$170,11)</f>
        <v>#N/A</v>
      </c>
      <c r="L445" s="280" t="s">
        <v>31</v>
      </c>
      <c r="M445" s="280" t="e">
        <f>VLOOKUP(A445,選手名簿!$A$3:$Q$170,13)</f>
        <v>#N/A</v>
      </c>
      <c r="N445" s="335" t="e">
        <f>VLOOKUP(A445,選手名簿!$A$3:$Q$170,14)</f>
        <v>#N/A</v>
      </c>
      <c r="O445" s="335" t="s">
        <v>41</v>
      </c>
      <c r="P445" s="274"/>
      <c r="Q445" s="335" t="e">
        <f>VLOOKUP(A445,選手名簿!$A$3:$Q$170,17)</f>
        <v>#N/A</v>
      </c>
      <c r="R445" s="274"/>
      <c r="S445" s="274">
        <v>99</v>
      </c>
      <c r="T445" s="333">
        <v>7</v>
      </c>
      <c r="U445" s="232"/>
      <c r="V445" s="232" t="str">
        <f t="shared" si="13"/>
        <v/>
      </c>
      <c r="W445" s="232"/>
      <c r="X445" s="234">
        <v>426</v>
      </c>
    </row>
    <row r="446" spans="1:24" s="234" customFormat="1" ht="15" thickTop="1" thickBot="1" x14ac:dyDescent="0.25">
      <c r="A446" s="336"/>
      <c r="B446" s="337" t="s">
        <v>4</v>
      </c>
      <c r="C446" s="336">
        <v>1.1000000000000001</v>
      </c>
      <c r="D446" s="295" t="s">
        <v>13</v>
      </c>
      <c r="E446" s="295"/>
      <c r="F446" s="295" t="s">
        <v>29</v>
      </c>
      <c r="G446" s="338"/>
      <c r="H446" s="295" t="s">
        <v>31</v>
      </c>
      <c r="I446" s="358"/>
      <c r="J446" s="295" t="s">
        <v>41</v>
      </c>
      <c r="K446" s="295" t="e">
        <f>VLOOKUP(A446,選手名簿!$A$3:$Q$170,11)</f>
        <v>#N/A</v>
      </c>
      <c r="L446" s="340" t="s">
        <v>31</v>
      </c>
      <c r="M446" s="340" t="e">
        <f>VLOOKUP(A446,選手名簿!$A$3:$Q$170,13)</f>
        <v>#N/A</v>
      </c>
      <c r="N446" s="341" t="e">
        <f>VLOOKUP(A446,選手名簿!$A$3:$Q$170,14)</f>
        <v>#N/A</v>
      </c>
      <c r="O446" s="341" t="s">
        <v>41</v>
      </c>
      <c r="P446" s="295"/>
      <c r="Q446" s="341" t="e">
        <f>VLOOKUP(A446,選手名簿!$A$3:$Q$170,17)</f>
        <v>#N/A</v>
      </c>
      <c r="R446" s="295"/>
      <c r="S446" s="295">
        <v>99</v>
      </c>
      <c r="T446" s="336">
        <v>8</v>
      </c>
      <c r="U446" s="232"/>
      <c r="V446" s="232" t="str">
        <f t="shared" si="13"/>
        <v/>
      </c>
      <c r="W446" s="232"/>
      <c r="X446" s="234">
        <v>427</v>
      </c>
    </row>
    <row r="447" spans="1:24" s="234" customFormat="1" x14ac:dyDescent="0.2">
      <c r="A447" s="328">
        <v>301</v>
      </c>
      <c r="B447" s="327" t="s">
        <v>4</v>
      </c>
      <c r="C447" s="328">
        <v>42</v>
      </c>
      <c r="D447" s="294" t="s">
        <v>333</v>
      </c>
      <c r="E447" s="294"/>
      <c r="F447" s="294" t="s">
        <v>29</v>
      </c>
      <c r="G447" s="329"/>
      <c r="H447" s="294" t="s">
        <v>31</v>
      </c>
      <c r="I447" s="330"/>
      <c r="J447" s="294" t="s">
        <v>41</v>
      </c>
      <c r="K447" s="294" t="str">
        <f>VLOOKUP(A447,選手名簿!$A$3:$Q$170,11)</f>
        <v>北　　智仁</v>
      </c>
      <c r="L447" s="331" t="s">
        <v>31</v>
      </c>
      <c r="M447" s="331" t="str">
        <f>VLOOKUP(A447,選手名簿!$A$3:$Q$170,13)</f>
        <v>松　陽</v>
      </c>
      <c r="N447" s="332">
        <f>VLOOKUP(A447,選手名簿!$A$3:$Q$170,14)</f>
        <v>1</v>
      </c>
      <c r="O447" s="332" t="s">
        <v>41</v>
      </c>
      <c r="P447" s="294"/>
      <c r="Q447" s="332" t="str">
        <f>VLOOKUP(A447,選手名簿!$A$3:$Q$170,17)</f>
        <v>キタ　トモノリ</v>
      </c>
      <c r="R447" s="294"/>
      <c r="S447" s="294"/>
      <c r="T447" s="328">
        <v>1</v>
      </c>
      <c r="U447" s="232"/>
      <c r="V447" s="232" t="str">
        <f t="shared" si="13"/>
        <v/>
      </c>
      <c r="W447" s="232"/>
      <c r="X447" s="234">
        <v>428</v>
      </c>
    </row>
    <row r="448" spans="1:24" s="234" customFormat="1" x14ac:dyDescent="0.2">
      <c r="A448" s="333">
        <v>525</v>
      </c>
      <c r="B448" s="334" t="s">
        <v>4</v>
      </c>
      <c r="C448" s="333">
        <v>42</v>
      </c>
      <c r="D448" s="274" t="s">
        <v>333</v>
      </c>
      <c r="E448" s="274"/>
      <c r="F448" s="274" t="s">
        <v>29</v>
      </c>
      <c r="G448" s="278"/>
      <c r="H448" s="274" t="s">
        <v>31</v>
      </c>
      <c r="I448" s="279"/>
      <c r="J448" s="274" t="s">
        <v>41</v>
      </c>
      <c r="K448" s="274" t="str">
        <f>VLOOKUP(A448,選手名簿!$A$3:$Q$170,11)</f>
        <v>中居　煌士</v>
      </c>
      <c r="L448" s="280" t="s">
        <v>31</v>
      </c>
      <c r="M448" s="280" t="str">
        <f>VLOOKUP(A448,選手名簿!$A$3:$Q$170,13)</f>
        <v>南　部</v>
      </c>
      <c r="N448" s="335">
        <f>VLOOKUP(A448,選手名簿!$A$3:$Q$170,14)</f>
        <v>2</v>
      </c>
      <c r="O448" s="335" t="s">
        <v>41</v>
      </c>
      <c r="P448" s="274"/>
      <c r="Q448" s="335" t="str">
        <f>VLOOKUP(A448,選手名簿!$A$3:$Q$170,17)</f>
        <v>ナカイ　コウシ</v>
      </c>
      <c r="R448" s="274"/>
      <c r="S448" s="274"/>
      <c r="T448" s="333">
        <v>2</v>
      </c>
      <c r="U448" s="232"/>
      <c r="V448" s="232" t="str">
        <f t="shared" si="13"/>
        <v/>
      </c>
      <c r="W448" s="232"/>
      <c r="X448" s="234">
        <v>429</v>
      </c>
    </row>
    <row r="449" spans="1:24" s="234" customFormat="1" x14ac:dyDescent="0.2">
      <c r="A449" s="274">
        <v>106</v>
      </c>
      <c r="B449" s="334" t="s">
        <v>4</v>
      </c>
      <c r="C449" s="333">
        <v>42</v>
      </c>
      <c r="D449" s="274" t="s">
        <v>333</v>
      </c>
      <c r="E449" s="274"/>
      <c r="F449" s="274" t="s">
        <v>29</v>
      </c>
      <c r="G449" s="278"/>
      <c r="H449" s="274" t="s">
        <v>31</v>
      </c>
      <c r="I449" s="279"/>
      <c r="J449" s="274" t="s">
        <v>41</v>
      </c>
      <c r="K449" s="274" t="str">
        <f>VLOOKUP(A449,選手名簿!$A$3:$Q$170,11)</f>
        <v>本井　生真</v>
      </c>
      <c r="L449" s="280" t="s">
        <v>31</v>
      </c>
      <c r="M449" s="280" t="str">
        <f>VLOOKUP(A449,選手名簿!$A$3:$Q$170,13)</f>
        <v>芦　城</v>
      </c>
      <c r="N449" s="335">
        <f>VLOOKUP(A449,選手名簿!$A$3:$Q$170,14)</f>
        <v>1</v>
      </c>
      <c r="O449" s="335" t="s">
        <v>41</v>
      </c>
      <c r="P449" s="274"/>
      <c r="Q449" s="335" t="str">
        <f>VLOOKUP(A449,選手名簿!$A$3:$Q$170,17)</f>
        <v>モトイ　イクマ</v>
      </c>
      <c r="R449" s="274"/>
      <c r="S449" s="274"/>
      <c r="T449" s="333">
        <v>3</v>
      </c>
      <c r="U449" s="232"/>
      <c r="V449" s="232" t="str">
        <f t="shared" si="13"/>
        <v/>
      </c>
      <c r="W449" s="232"/>
      <c r="X449" s="234">
        <v>430</v>
      </c>
    </row>
    <row r="450" spans="1:24" s="234" customFormat="1" x14ac:dyDescent="0.2">
      <c r="A450" s="333">
        <v>528</v>
      </c>
      <c r="B450" s="334" t="s">
        <v>4</v>
      </c>
      <c r="C450" s="333">
        <v>42</v>
      </c>
      <c r="D450" s="274" t="s">
        <v>333</v>
      </c>
      <c r="E450" s="274"/>
      <c r="F450" s="274" t="s">
        <v>29</v>
      </c>
      <c r="G450" s="278"/>
      <c r="H450" s="274" t="s">
        <v>31</v>
      </c>
      <c r="I450" s="279"/>
      <c r="J450" s="274" t="s">
        <v>41</v>
      </c>
      <c r="K450" s="274" t="str">
        <f>VLOOKUP(A450,選手名簿!$A$3:$Q$170,11)</f>
        <v>長谷川一空</v>
      </c>
      <c r="L450" s="280" t="s">
        <v>31</v>
      </c>
      <c r="M450" s="280" t="str">
        <f>VLOOKUP(A450,選手名簿!$A$3:$Q$170,13)</f>
        <v>南　部</v>
      </c>
      <c r="N450" s="335">
        <f>VLOOKUP(A450,選手名簿!$A$3:$Q$170,14)</f>
        <v>2</v>
      </c>
      <c r="O450" s="335" t="s">
        <v>41</v>
      </c>
      <c r="P450" s="274"/>
      <c r="Q450" s="335" t="str">
        <f>VLOOKUP(A450,選手名簿!$A$3:$Q$170,17)</f>
        <v>ハセガワ　イックウ</v>
      </c>
      <c r="R450" s="274"/>
      <c r="S450" s="274"/>
      <c r="T450" s="333">
        <v>4</v>
      </c>
      <c r="U450" s="232"/>
      <c r="V450" s="232" t="str">
        <f t="shared" si="13"/>
        <v/>
      </c>
      <c r="W450" s="232"/>
      <c r="X450" s="234">
        <v>431</v>
      </c>
    </row>
    <row r="451" spans="1:24" s="234" customFormat="1" x14ac:dyDescent="0.2">
      <c r="A451" s="333">
        <v>148</v>
      </c>
      <c r="B451" s="334" t="s">
        <v>4</v>
      </c>
      <c r="C451" s="333">
        <v>42</v>
      </c>
      <c r="D451" s="274" t="s">
        <v>333</v>
      </c>
      <c r="E451" s="274"/>
      <c r="F451" s="274" t="s">
        <v>29</v>
      </c>
      <c r="G451" s="278"/>
      <c r="H451" s="274" t="s">
        <v>31</v>
      </c>
      <c r="I451" s="279"/>
      <c r="J451" s="274" t="s">
        <v>41</v>
      </c>
      <c r="K451" s="274" t="str">
        <f>VLOOKUP(A451,選手名簿!$A$3:$Q$170,11)</f>
        <v>三輪　大智</v>
      </c>
      <c r="L451" s="280" t="s">
        <v>31</v>
      </c>
      <c r="M451" s="280" t="str">
        <f>VLOOKUP(A451,選手名簿!$A$3:$Q$170,13)</f>
        <v>芦　城</v>
      </c>
      <c r="N451" s="335">
        <f>VLOOKUP(A451,選手名簿!$A$3:$Q$170,14)</f>
        <v>2</v>
      </c>
      <c r="O451" s="335" t="s">
        <v>41</v>
      </c>
      <c r="P451" s="274"/>
      <c r="Q451" s="335" t="str">
        <f>VLOOKUP(A451,選手名簿!$A$3:$Q$170,17)</f>
        <v>ミワ　ダイチ</v>
      </c>
      <c r="R451" s="274"/>
      <c r="S451" s="274"/>
      <c r="T451" s="333">
        <v>5</v>
      </c>
      <c r="U451" s="232"/>
      <c r="V451" s="232" t="str">
        <f t="shared" si="13"/>
        <v/>
      </c>
      <c r="W451" s="232"/>
      <c r="X451" s="234">
        <v>432</v>
      </c>
    </row>
    <row r="452" spans="1:24" s="234" customFormat="1" x14ac:dyDescent="0.2">
      <c r="A452" s="333">
        <v>531</v>
      </c>
      <c r="B452" s="334" t="s">
        <v>4</v>
      </c>
      <c r="C452" s="333">
        <v>42</v>
      </c>
      <c r="D452" s="274" t="s">
        <v>333</v>
      </c>
      <c r="E452" s="274"/>
      <c r="F452" s="274" t="s">
        <v>29</v>
      </c>
      <c r="G452" s="278"/>
      <c r="H452" s="274" t="s">
        <v>31</v>
      </c>
      <c r="I452" s="279"/>
      <c r="J452" s="274" t="s">
        <v>41</v>
      </c>
      <c r="K452" s="274" t="str">
        <f>VLOOKUP(A452,選手名簿!$A$3:$Q$170,11)</f>
        <v>庄田　慎正</v>
      </c>
      <c r="L452" s="280" t="s">
        <v>31</v>
      </c>
      <c r="M452" s="280" t="str">
        <f>VLOOKUP(A452,選手名簿!$A$3:$Q$170,13)</f>
        <v>南　部</v>
      </c>
      <c r="N452" s="335">
        <f>VLOOKUP(A452,選手名簿!$A$3:$Q$170,14)</f>
        <v>1</v>
      </c>
      <c r="O452" s="335" t="s">
        <v>41</v>
      </c>
      <c r="P452" s="274"/>
      <c r="Q452" s="335" t="str">
        <f>VLOOKUP(A452,選手名簿!$A$3:$Q$170,17)</f>
        <v>ショウダ　シンセイ</v>
      </c>
      <c r="R452" s="274"/>
      <c r="S452" s="274"/>
      <c r="T452" s="333">
        <v>6</v>
      </c>
      <c r="U452" s="232"/>
      <c r="V452" s="232" t="str">
        <f t="shared" si="13"/>
        <v/>
      </c>
      <c r="W452" s="232"/>
      <c r="X452" s="234">
        <v>433</v>
      </c>
    </row>
    <row r="453" spans="1:24" s="234" customFormat="1" x14ac:dyDescent="0.2">
      <c r="A453" s="333">
        <v>208</v>
      </c>
      <c r="B453" s="334" t="s">
        <v>4</v>
      </c>
      <c r="C453" s="333">
        <v>42</v>
      </c>
      <c r="D453" s="274" t="s">
        <v>333</v>
      </c>
      <c r="E453" s="274"/>
      <c r="F453" s="274" t="s">
        <v>29</v>
      </c>
      <c r="G453" s="278"/>
      <c r="H453" s="274" t="s">
        <v>31</v>
      </c>
      <c r="I453" s="279"/>
      <c r="J453" s="274" t="s">
        <v>41</v>
      </c>
      <c r="K453" s="274" t="str">
        <f>VLOOKUP(A453,選手名簿!$A$3:$Q$170,11)</f>
        <v>城戸　優我</v>
      </c>
      <c r="L453" s="280" t="s">
        <v>31</v>
      </c>
      <c r="M453" s="280" t="str">
        <f>VLOOKUP(A453,選手名簿!$A$3:$Q$170,13)</f>
        <v>丸　内</v>
      </c>
      <c r="N453" s="335">
        <f>VLOOKUP(A453,選手名簿!$A$3:$Q$170,14)</f>
        <v>1</v>
      </c>
      <c r="O453" s="335" t="s">
        <v>41</v>
      </c>
      <c r="P453" s="274"/>
      <c r="Q453" s="335" t="str">
        <f>VLOOKUP(A453,選手名簿!$A$3:$Q$170,17)</f>
        <v>キド　ユウガ</v>
      </c>
      <c r="R453" s="274"/>
      <c r="S453" s="274"/>
      <c r="T453" s="274">
        <v>7</v>
      </c>
      <c r="U453" s="232"/>
      <c r="V453" s="232" t="str">
        <f t="shared" si="13"/>
        <v/>
      </c>
      <c r="W453" s="232"/>
      <c r="X453" s="234">
        <v>434</v>
      </c>
    </row>
    <row r="454" spans="1:24" s="234" customFormat="1" x14ac:dyDescent="0.2">
      <c r="A454" s="333">
        <v>91</v>
      </c>
      <c r="B454" s="334" t="s">
        <v>4</v>
      </c>
      <c r="C454" s="333">
        <v>42</v>
      </c>
      <c r="D454" s="274" t="s">
        <v>333</v>
      </c>
      <c r="E454" s="274"/>
      <c r="F454" s="274" t="s">
        <v>29</v>
      </c>
      <c r="G454" s="278"/>
      <c r="H454" s="274" t="s">
        <v>31</v>
      </c>
      <c r="I454" s="279"/>
      <c r="J454" s="274" t="s">
        <v>41</v>
      </c>
      <c r="K454" s="274" t="str">
        <f>VLOOKUP(A454,選手名簿!$A$3:$Q$170,11)</f>
        <v>本田　征也</v>
      </c>
      <c r="L454" s="280" t="s">
        <v>31</v>
      </c>
      <c r="M454" s="280" t="str">
        <f>VLOOKUP(A454,選手名簿!$A$3:$Q$170,13)</f>
        <v>板　津</v>
      </c>
      <c r="N454" s="335">
        <f>VLOOKUP(A454,選手名簿!$A$3:$Q$170,14)</f>
        <v>2</v>
      </c>
      <c r="O454" s="335" t="s">
        <v>41</v>
      </c>
      <c r="P454" s="274"/>
      <c r="Q454" s="335" t="str">
        <f>VLOOKUP(A454,選手名簿!$A$3:$Q$170,17)</f>
        <v>ホンダ　セイヤ</v>
      </c>
      <c r="R454" s="274"/>
      <c r="S454" s="274"/>
      <c r="T454" s="333">
        <v>8</v>
      </c>
      <c r="U454" s="232"/>
      <c r="V454" s="232" t="str">
        <f t="shared" si="13"/>
        <v/>
      </c>
      <c r="W454" s="232"/>
      <c r="X454" s="234">
        <v>435</v>
      </c>
    </row>
    <row r="455" spans="1:24" s="234" customFormat="1" x14ac:dyDescent="0.2">
      <c r="A455" s="333">
        <v>849</v>
      </c>
      <c r="B455" s="334" t="s">
        <v>4</v>
      </c>
      <c r="C455" s="333">
        <v>42</v>
      </c>
      <c r="D455" s="274" t="s">
        <v>333</v>
      </c>
      <c r="E455" s="274"/>
      <c r="F455" s="274" t="s">
        <v>29</v>
      </c>
      <c r="G455" s="278"/>
      <c r="H455" s="274" t="s">
        <v>31</v>
      </c>
      <c r="I455" s="279"/>
      <c r="J455" s="274" t="s">
        <v>41</v>
      </c>
      <c r="K455" s="274" t="str">
        <f>VLOOKUP(A455,選手名簿!$A$3:$Q$170,11)</f>
        <v>松岡　蒼大</v>
      </c>
      <c r="L455" s="280" t="s">
        <v>31</v>
      </c>
      <c r="M455" s="280" t="str">
        <f>VLOOKUP(A455,選手名簿!$A$3:$Q$170,13)</f>
        <v>松東みどり</v>
      </c>
      <c r="N455" s="335">
        <f>VLOOKUP(A455,選手名簿!$A$3:$Q$170,14)</f>
        <v>1</v>
      </c>
      <c r="O455" s="335" t="s">
        <v>41</v>
      </c>
      <c r="P455" s="274"/>
      <c r="Q455" s="335" t="str">
        <f>VLOOKUP(A455,選手名簿!$A$3:$Q$170,17)</f>
        <v>マツオカ　ソウタ</v>
      </c>
      <c r="R455" s="274"/>
      <c r="S455" s="274"/>
      <c r="T455" s="333">
        <v>9</v>
      </c>
      <c r="U455" s="232"/>
      <c r="V455" s="232" t="str">
        <f t="shared" si="13"/>
        <v/>
      </c>
      <c r="W455" s="232"/>
      <c r="X455" s="234">
        <v>436</v>
      </c>
    </row>
    <row r="456" spans="1:24" s="234" customFormat="1" x14ac:dyDescent="0.2">
      <c r="A456" s="333">
        <v>850</v>
      </c>
      <c r="B456" s="334" t="s">
        <v>4</v>
      </c>
      <c r="C456" s="333">
        <v>42</v>
      </c>
      <c r="D456" s="274" t="s">
        <v>333</v>
      </c>
      <c r="E456" s="274"/>
      <c r="F456" s="274" t="s">
        <v>29</v>
      </c>
      <c r="G456" s="278"/>
      <c r="H456" s="274" t="s">
        <v>31</v>
      </c>
      <c r="I456" s="279"/>
      <c r="J456" s="274" t="s">
        <v>41</v>
      </c>
      <c r="K456" s="274" t="str">
        <f>VLOOKUP(A456,選手名簿!$A$3:$Q$170,11)</f>
        <v>吉田　　匠</v>
      </c>
      <c r="L456" s="280" t="s">
        <v>31</v>
      </c>
      <c r="M456" s="280" t="str">
        <f>VLOOKUP(A456,選手名簿!$A$3:$Q$170,13)</f>
        <v>松東みどり</v>
      </c>
      <c r="N456" s="335">
        <f>VLOOKUP(A456,選手名簿!$A$3:$Q$170,14)</f>
        <v>1</v>
      </c>
      <c r="O456" s="335" t="s">
        <v>41</v>
      </c>
      <c r="P456" s="274"/>
      <c r="Q456" s="335" t="str">
        <f>VLOOKUP(A456,選手名簿!$A$3:$Q$170,17)</f>
        <v>ヨシダ　タクミ</v>
      </c>
      <c r="R456" s="274"/>
      <c r="S456" s="274"/>
      <c r="T456" s="333">
        <v>10</v>
      </c>
      <c r="U456" s="232"/>
      <c r="V456" s="232" t="str">
        <f t="shared" si="13"/>
        <v/>
      </c>
      <c r="W456" s="232"/>
      <c r="X456" s="234">
        <v>437</v>
      </c>
    </row>
    <row r="457" spans="1:24" s="234" customFormat="1" x14ac:dyDescent="0.2">
      <c r="A457" s="274">
        <v>81</v>
      </c>
      <c r="B457" s="334" t="s">
        <v>4</v>
      </c>
      <c r="C457" s="333">
        <v>42</v>
      </c>
      <c r="D457" s="274" t="s">
        <v>333</v>
      </c>
      <c r="E457" s="274"/>
      <c r="F457" s="274" t="s">
        <v>29</v>
      </c>
      <c r="G457" s="278"/>
      <c r="H457" s="274" t="s">
        <v>31</v>
      </c>
      <c r="I457" s="279"/>
      <c r="J457" s="274" t="s">
        <v>41</v>
      </c>
      <c r="K457" s="274" t="str">
        <f>VLOOKUP(A457,選手名簿!$A$3:$Q$170,11)</f>
        <v>西田　敦哉</v>
      </c>
      <c r="L457" s="280" t="s">
        <v>31</v>
      </c>
      <c r="M457" s="280" t="str">
        <f>VLOOKUP(A457,選手名簿!$A$3:$Q$170,13)</f>
        <v>板　津</v>
      </c>
      <c r="N457" s="335">
        <f>VLOOKUP(A457,選手名簿!$A$3:$Q$170,14)</f>
        <v>1</v>
      </c>
      <c r="O457" s="335" t="s">
        <v>41</v>
      </c>
      <c r="P457" s="274"/>
      <c r="Q457" s="335" t="str">
        <f>VLOOKUP(A457,選手名簿!$A$3:$Q$170,17)</f>
        <v>ニシタ　アツヤ</v>
      </c>
      <c r="R457" s="274"/>
      <c r="S457" s="274"/>
      <c r="T457" s="333">
        <v>11</v>
      </c>
      <c r="U457" s="232"/>
      <c r="V457" s="232" t="str">
        <f t="shared" si="13"/>
        <v/>
      </c>
      <c r="W457" s="232"/>
      <c r="X457" s="234">
        <v>438</v>
      </c>
    </row>
    <row r="458" spans="1:24" s="234" customFormat="1" x14ac:dyDescent="0.2">
      <c r="A458" s="333">
        <v>140</v>
      </c>
      <c r="B458" s="334" t="s">
        <v>4</v>
      </c>
      <c r="C458" s="333">
        <v>42</v>
      </c>
      <c r="D458" s="274" t="s">
        <v>333</v>
      </c>
      <c r="E458" s="274"/>
      <c r="F458" s="274" t="s">
        <v>29</v>
      </c>
      <c r="G458" s="278"/>
      <c r="H458" s="274" t="s">
        <v>31</v>
      </c>
      <c r="I458" s="279"/>
      <c r="J458" s="274" t="s">
        <v>41</v>
      </c>
      <c r="K458" s="274" t="str">
        <f>VLOOKUP(A458,選手名簿!$A$3:$Q$170,11)</f>
        <v>北原　昂太</v>
      </c>
      <c r="L458" s="280" t="s">
        <v>31</v>
      </c>
      <c r="M458" s="280" t="str">
        <f>VLOOKUP(A458,選手名簿!$A$3:$Q$170,13)</f>
        <v>芦　城</v>
      </c>
      <c r="N458" s="335">
        <f>VLOOKUP(A458,選手名簿!$A$3:$Q$170,14)</f>
        <v>2</v>
      </c>
      <c r="O458" s="335" t="s">
        <v>41</v>
      </c>
      <c r="P458" s="274"/>
      <c r="Q458" s="335" t="str">
        <f>VLOOKUP(A458,選手名簿!$A$3:$Q$170,17)</f>
        <v>キタハラ　コウタ</v>
      </c>
      <c r="R458" s="274"/>
      <c r="S458" s="274"/>
      <c r="T458" s="333">
        <v>12</v>
      </c>
      <c r="U458" s="232"/>
      <c r="V458" s="232" t="str">
        <f t="shared" si="13"/>
        <v/>
      </c>
      <c r="W458" s="232"/>
      <c r="X458" s="234">
        <v>439</v>
      </c>
    </row>
    <row r="459" spans="1:24" s="234" customFormat="1" x14ac:dyDescent="0.2">
      <c r="A459" s="274">
        <v>701</v>
      </c>
      <c r="B459" s="334" t="s">
        <v>4</v>
      </c>
      <c r="C459" s="333">
        <v>42</v>
      </c>
      <c r="D459" s="274" t="s">
        <v>333</v>
      </c>
      <c r="E459" s="274"/>
      <c r="F459" s="274" t="s">
        <v>29</v>
      </c>
      <c r="G459" s="278"/>
      <c r="H459" s="274" t="s">
        <v>31</v>
      </c>
      <c r="I459" s="279"/>
      <c r="J459" s="274" t="s">
        <v>41</v>
      </c>
      <c r="K459" s="274" t="str">
        <f>VLOOKUP(A459,選手名簿!$A$3:$Q$170,11)</f>
        <v>本村　飛空</v>
      </c>
      <c r="L459" s="280" t="s">
        <v>31</v>
      </c>
      <c r="M459" s="280" t="str">
        <f>VLOOKUP(A459,選手名簿!$A$3:$Q$170,13)</f>
        <v>国　府</v>
      </c>
      <c r="N459" s="335">
        <f>VLOOKUP(A459,選手名簿!$A$3:$Q$170,14)</f>
        <v>1</v>
      </c>
      <c r="O459" s="335" t="s">
        <v>41</v>
      </c>
      <c r="P459" s="274"/>
      <c r="Q459" s="335" t="str">
        <f>VLOOKUP(A459,選手名簿!$A$3:$Q$170,17)</f>
        <v>モトムラ　ヒュウア</v>
      </c>
      <c r="R459" s="274"/>
      <c r="S459" s="274"/>
      <c r="T459" s="333">
        <v>13</v>
      </c>
      <c r="U459" s="232"/>
      <c r="V459" s="232" t="str">
        <f t="shared" si="13"/>
        <v/>
      </c>
      <c r="W459" s="232"/>
      <c r="X459" s="234">
        <v>440</v>
      </c>
    </row>
    <row r="460" spans="1:24" s="234" customFormat="1" x14ac:dyDescent="0.2">
      <c r="A460" s="333">
        <v>331</v>
      </c>
      <c r="B460" s="334" t="s">
        <v>4</v>
      </c>
      <c r="C460" s="333">
        <v>42</v>
      </c>
      <c r="D460" s="274" t="s">
        <v>333</v>
      </c>
      <c r="E460" s="274"/>
      <c r="F460" s="274" t="s">
        <v>29</v>
      </c>
      <c r="G460" s="278"/>
      <c r="H460" s="274" t="s">
        <v>31</v>
      </c>
      <c r="I460" s="279"/>
      <c r="J460" s="274" t="s">
        <v>41</v>
      </c>
      <c r="K460" s="274" t="str">
        <f>VLOOKUP(A460,選手名簿!$A$3:$Q$170,11)</f>
        <v>新谷　陸斗</v>
      </c>
      <c r="L460" s="280" t="s">
        <v>31</v>
      </c>
      <c r="M460" s="280" t="str">
        <f>VLOOKUP(A460,選手名簿!$A$3:$Q$170,13)</f>
        <v>松　陽</v>
      </c>
      <c r="N460" s="335">
        <f>VLOOKUP(A460,選手名簿!$A$3:$Q$170,14)</f>
        <v>2</v>
      </c>
      <c r="O460" s="335" t="s">
        <v>41</v>
      </c>
      <c r="P460" s="274"/>
      <c r="Q460" s="335" t="str">
        <f>VLOOKUP(A460,選手名簿!$A$3:$Q$170,17)</f>
        <v>シンタニ　リクト</v>
      </c>
      <c r="R460" s="274"/>
      <c r="S460" s="274"/>
      <c r="T460" s="274">
        <v>14</v>
      </c>
      <c r="U460" s="232"/>
      <c r="V460" s="232" t="str">
        <f t="shared" si="13"/>
        <v/>
      </c>
      <c r="W460" s="232"/>
      <c r="X460" s="234">
        <v>441</v>
      </c>
    </row>
    <row r="461" spans="1:24" s="234" customFormat="1" x14ac:dyDescent="0.2">
      <c r="A461" s="333">
        <v>88</v>
      </c>
      <c r="B461" s="334" t="s">
        <v>4</v>
      </c>
      <c r="C461" s="333">
        <v>42</v>
      </c>
      <c r="D461" s="274" t="s">
        <v>333</v>
      </c>
      <c r="E461" s="274"/>
      <c r="F461" s="274" t="s">
        <v>29</v>
      </c>
      <c r="G461" s="278"/>
      <c r="H461" s="274" t="s">
        <v>31</v>
      </c>
      <c r="I461" s="279"/>
      <c r="J461" s="274" t="s">
        <v>41</v>
      </c>
      <c r="K461" s="274" t="str">
        <f>VLOOKUP(A461,選手名簿!$A$3:$Q$170,11)</f>
        <v>曽田　大翔</v>
      </c>
      <c r="L461" s="280" t="s">
        <v>31</v>
      </c>
      <c r="M461" s="280" t="str">
        <f>VLOOKUP(A461,選手名簿!$A$3:$Q$170,13)</f>
        <v>板　津</v>
      </c>
      <c r="N461" s="335">
        <f>VLOOKUP(A461,選手名簿!$A$3:$Q$170,14)</f>
        <v>2</v>
      </c>
      <c r="O461" s="335" t="s">
        <v>41</v>
      </c>
      <c r="P461" s="274"/>
      <c r="Q461" s="335" t="str">
        <f>VLOOKUP(A461,選手名簿!$A$3:$Q$170,17)</f>
        <v>ソダ　ヒロト</v>
      </c>
      <c r="R461" s="274"/>
      <c r="S461" s="274"/>
      <c r="T461" s="274">
        <v>15</v>
      </c>
      <c r="U461" s="232"/>
      <c r="V461" s="232" t="str">
        <f t="shared" si="13"/>
        <v/>
      </c>
      <c r="W461" s="232"/>
      <c r="X461" s="234">
        <v>442</v>
      </c>
    </row>
    <row r="462" spans="1:24" s="234" customFormat="1" x14ac:dyDescent="0.2">
      <c r="A462" s="333">
        <v>338</v>
      </c>
      <c r="B462" s="334" t="s">
        <v>4</v>
      </c>
      <c r="C462" s="333">
        <v>42</v>
      </c>
      <c r="D462" s="274" t="s">
        <v>333</v>
      </c>
      <c r="E462" s="274"/>
      <c r="F462" s="274" t="s">
        <v>29</v>
      </c>
      <c r="G462" s="278"/>
      <c r="H462" s="274" t="s">
        <v>31</v>
      </c>
      <c r="I462" s="279"/>
      <c r="J462" s="274" t="s">
        <v>41</v>
      </c>
      <c r="K462" s="274" t="str">
        <f>VLOOKUP(A462,選手名簿!$A$3:$Q$170,11)</f>
        <v>渡邉　聖虎</v>
      </c>
      <c r="L462" s="280" t="s">
        <v>31</v>
      </c>
      <c r="M462" s="280" t="str">
        <f>VLOOKUP(A462,選手名簿!$A$3:$Q$170,13)</f>
        <v>松　陽</v>
      </c>
      <c r="N462" s="335">
        <f>VLOOKUP(A462,選手名簿!$A$3:$Q$170,14)</f>
        <v>2</v>
      </c>
      <c r="O462" s="335" t="s">
        <v>41</v>
      </c>
      <c r="P462" s="274"/>
      <c r="Q462" s="335" t="str">
        <f>VLOOKUP(A462,選手名簿!$A$3:$Q$170,17)</f>
        <v>ワタナベ　キヨトラ</v>
      </c>
      <c r="R462" s="274"/>
      <c r="S462" s="274"/>
      <c r="T462" s="333">
        <v>16</v>
      </c>
      <c r="U462" s="232"/>
      <c r="V462" s="232" t="str">
        <f t="shared" si="13"/>
        <v/>
      </c>
      <c r="W462" s="232"/>
      <c r="X462" s="234">
        <v>443</v>
      </c>
    </row>
    <row r="463" spans="1:24" s="234" customFormat="1" x14ac:dyDescent="0.2">
      <c r="A463" s="333"/>
      <c r="B463" s="334" t="s">
        <v>4</v>
      </c>
      <c r="C463" s="333">
        <v>42</v>
      </c>
      <c r="D463" s="274" t="s">
        <v>333</v>
      </c>
      <c r="E463" s="274"/>
      <c r="F463" s="274" t="s">
        <v>29</v>
      </c>
      <c r="G463" s="278"/>
      <c r="H463" s="274" t="s">
        <v>31</v>
      </c>
      <c r="I463" s="279"/>
      <c r="J463" s="274" t="s">
        <v>41</v>
      </c>
      <c r="K463" s="274" t="e">
        <f>VLOOKUP(A463,選手名簿!$A$3:$Q$170,11)</f>
        <v>#N/A</v>
      </c>
      <c r="L463" s="333" t="s">
        <v>31</v>
      </c>
      <c r="M463" s="274" t="e">
        <f>VLOOKUP(A463,選手名簿!$A$3:$Q$170,13)</f>
        <v>#N/A</v>
      </c>
      <c r="N463" s="280" t="e">
        <f>VLOOKUP(A463,選手名簿!$A$3:$Q$170,14)</f>
        <v>#N/A</v>
      </c>
      <c r="O463" s="280" t="s">
        <v>41</v>
      </c>
      <c r="P463" s="335"/>
      <c r="Q463" s="335" t="e">
        <f>VLOOKUP(A463,選手名簿!$A$3:$Q$170,17)</f>
        <v>#N/A</v>
      </c>
      <c r="R463" s="274"/>
      <c r="S463" s="274"/>
      <c r="T463" s="333">
        <v>17</v>
      </c>
      <c r="U463" s="232"/>
      <c r="V463" s="232" t="str">
        <f t="shared" si="13"/>
        <v/>
      </c>
      <c r="W463" s="232"/>
      <c r="X463" s="234">
        <v>444</v>
      </c>
    </row>
    <row r="464" spans="1:24" s="234" customFormat="1" x14ac:dyDescent="0.2">
      <c r="A464" s="333"/>
      <c r="B464" s="334" t="s">
        <v>4</v>
      </c>
      <c r="C464" s="333">
        <v>42</v>
      </c>
      <c r="D464" s="274" t="s">
        <v>333</v>
      </c>
      <c r="E464" s="274"/>
      <c r="F464" s="274" t="s">
        <v>29</v>
      </c>
      <c r="G464" s="278"/>
      <c r="H464" s="274" t="s">
        <v>31</v>
      </c>
      <c r="I464" s="279"/>
      <c r="J464" s="274" t="s">
        <v>41</v>
      </c>
      <c r="K464" s="274" t="e">
        <f>VLOOKUP(A464,選手名簿!$A$3:$Q$170,11)</f>
        <v>#N/A</v>
      </c>
      <c r="L464" s="333" t="s">
        <v>31</v>
      </c>
      <c r="M464" s="274" t="e">
        <f>VLOOKUP(A464,選手名簿!$A$3:$Q$170,13)</f>
        <v>#N/A</v>
      </c>
      <c r="N464" s="280" t="e">
        <f>VLOOKUP(A464,選手名簿!$A$3:$Q$170,14)</f>
        <v>#N/A</v>
      </c>
      <c r="O464" s="280" t="s">
        <v>41</v>
      </c>
      <c r="P464" s="335"/>
      <c r="Q464" s="335" t="e">
        <f>VLOOKUP(A464,選手名簿!$A$3:$Q$170,17)</f>
        <v>#N/A</v>
      </c>
      <c r="R464" s="274"/>
      <c r="S464" s="274"/>
      <c r="T464" s="333">
        <v>18</v>
      </c>
      <c r="U464" s="232"/>
      <c r="V464" s="232" t="str">
        <f t="shared" si="13"/>
        <v/>
      </c>
      <c r="W464" s="232"/>
      <c r="X464" s="234">
        <v>445</v>
      </c>
    </row>
    <row r="465" spans="1:24" x14ac:dyDescent="0.2">
      <c r="A465" s="274"/>
      <c r="B465" s="334" t="s">
        <v>4</v>
      </c>
      <c r="C465" s="274">
        <v>42</v>
      </c>
      <c r="D465" s="274" t="s">
        <v>333</v>
      </c>
      <c r="E465" s="274"/>
      <c r="F465" s="274" t="s">
        <v>29</v>
      </c>
      <c r="G465" s="278"/>
      <c r="H465" s="274" t="s">
        <v>31</v>
      </c>
      <c r="I465" s="274"/>
      <c r="J465" s="274" t="s">
        <v>41</v>
      </c>
      <c r="K465" s="274" t="e">
        <f>VLOOKUP(A465,選手名簿!$A$3:$Q$170,11)</f>
        <v>#N/A</v>
      </c>
      <c r="L465" s="274" t="s">
        <v>31</v>
      </c>
      <c r="M465" s="274" t="e">
        <f>VLOOKUP(A465,選手名簿!$A$3:$Q$170,13)</f>
        <v>#N/A</v>
      </c>
      <c r="N465" s="274" t="e">
        <f>VLOOKUP(A465,選手名簿!$A$3:$Q$170,14)</f>
        <v>#N/A</v>
      </c>
      <c r="O465" s="274" t="s">
        <v>41</v>
      </c>
      <c r="P465" s="274"/>
      <c r="Q465" s="274" t="e">
        <f>VLOOKUP(A465,選手名簿!$A$3:$Q$170,17)</f>
        <v>#N/A</v>
      </c>
      <c r="R465" s="274"/>
      <c r="S465" s="274"/>
      <c r="T465" s="274">
        <v>19</v>
      </c>
      <c r="V465" s="232" t="str">
        <f t="shared" si="13"/>
        <v/>
      </c>
      <c r="X465" s="234">
        <v>446</v>
      </c>
    </row>
    <row r="466" spans="1:24" x14ac:dyDescent="0.2">
      <c r="A466" s="274"/>
      <c r="B466" s="334" t="s">
        <v>4</v>
      </c>
      <c r="C466" s="274">
        <v>42</v>
      </c>
      <c r="D466" s="274" t="s">
        <v>333</v>
      </c>
      <c r="E466" s="274"/>
      <c r="F466" s="274" t="s">
        <v>29</v>
      </c>
      <c r="G466" s="278"/>
      <c r="H466" s="274" t="s">
        <v>31</v>
      </c>
      <c r="I466" s="361"/>
      <c r="J466" s="274" t="s">
        <v>41</v>
      </c>
      <c r="K466" s="274" t="e">
        <f>VLOOKUP(A466,選手名簿!$A$3:$Q$170,11)</f>
        <v>#N/A</v>
      </c>
      <c r="L466" s="274" t="s">
        <v>31</v>
      </c>
      <c r="M466" s="274" t="e">
        <f>VLOOKUP(A466,選手名簿!$A$3:$Q$170,13)</f>
        <v>#N/A</v>
      </c>
      <c r="N466" s="274" t="e">
        <f>VLOOKUP(A466,選手名簿!$A$3:$Q$170,14)</f>
        <v>#N/A</v>
      </c>
      <c r="O466" s="274" t="s">
        <v>41</v>
      </c>
      <c r="P466" s="274"/>
      <c r="Q466" s="274" t="e">
        <f>VLOOKUP(A466,選手名簿!$A$3:$Q$170,17)</f>
        <v>#N/A</v>
      </c>
      <c r="R466" s="274"/>
      <c r="S466" s="274"/>
      <c r="T466" s="274">
        <v>20</v>
      </c>
      <c r="V466" s="232" t="str">
        <f t="shared" si="13"/>
        <v/>
      </c>
      <c r="X466" s="234">
        <v>447</v>
      </c>
    </row>
    <row r="467" spans="1:24" x14ac:dyDescent="0.2">
      <c r="A467" s="274"/>
      <c r="B467" s="334" t="s">
        <v>4</v>
      </c>
      <c r="C467" s="274">
        <v>42</v>
      </c>
      <c r="D467" s="274" t="s">
        <v>333</v>
      </c>
      <c r="E467" s="274"/>
      <c r="F467" s="274" t="s">
        <v>29</v>
      </c>
      <c r="G467" s="278"/>
      <c r="H467" s="274" t="s">
        <v>31</v>
      </c>
      <c r="I467" s="361"/>
      <c r="J467" s="274" t="s">
        <v>41</v>
      </c>
      <c r="K467" s="274" t="e">
        <f>VLOOKUP(A467,選手名簿!$A$3:$Q$170,11)</f>
        <v>#N/A</v>
      </c>
      <c r="L467" s="274" t="s">
        <v>31</v>
      </c>
      <c r="M467" s="274" t="e">
        <f>VLOOKUP(A467,選手名簿!$A$3:$Q$170,13)</f>
        <v>#N/A</v>
      </c>
      <c r="N467" s="274" t="e">
        <f>VLOOKUP(A467,選手名簿!$A$3:$Q$170,14)</f>
        <v>#N/A</v>
      </c>
      <c r="O467" s="274" t="s">
        <v>41</v>
      </c>
      <c r="P467" s="274"/>
      <c r="Q467" s="274" t="e">
        <f>VLOOKUP(A467,選手名簿!$A$3:$Q$170,17)</f>
        <v>#N/A</v>
      </c>
      <c r="R467" s="274"/>
      <c r="S467" s="274"/>
      <c r="T467" s="274">
        <v>21</v>
      </c>
      <c r="V467" s="232" t="str">
        <f t="shared" si="13"/>
        <v/>
      </c>
      <c r="X467" s="234">
        <v>448</v>
      </c>
    </row>
    <row r="468" spans="1:24" x14ac:dyDescent="0.2">
      <c r="A468" s="274"/>
      <c r="B468" s="334" t="s">
        <v>4</v>
      </c>
      <c r="C468" s="274">
        <v>42</v>
      </c>
      <c r="D468" s="274" t="s">
        <v>333</v>
      </c>
      <c r="E468" s="274"/>
      <c r="F468" s="274" t="s">
        <v>29</v>
      </c>
      <c r="G468" s="278"/>
      <c r="H468" s="274" t="s">
        <v>31</v>
      </c>
      <c r="I468" s="361"/>
      <c r="J468" s="274" t="s">
        <v>41</v>
      </c>
      <c r="K468" s="274" t="e">
        <f>VLOOKUP(A468,選手名簿!$A$3:$Q$170,11)</f>
        <v>#N/A</v>
      </c>
      <c r="L468" s="274" t="s">
        <v>31</v>
      </c>
      <c r="M468" s="274" t="e">
        <f>VLOOKUP(A468,選手名簿!$A$3:$Q$170,13)</f>
        <v>#N/A</v>
      </c>
      <c r="N468" s="274" t="e">
        <f>VLOOKUP(A468,選手名簿!$A$3:$Q$170,14)</f>
        <v>#N/A</v>
      </c>
      <c r="O468" s="274" t="s">
        <v>41</v>
      </c>
      <c r="P468" s="274"/>
      <c r="Q468" s="274" t="e">
        <f>VLOOKUP(A468,選手名簿!$A$3:$Q$170,17)</f>
        <v>#N/A</v>
      </c>
      <c r="R468" s="274"/>
      <c r="S468" s="274"/>
      <c r="T468" s="274">
        <v>22</v>
      </c>
      <c r="V468" s="232" t="str">
        <f t="shared" si="13"/>
        <v/>
      </c>
      <c r="X468" s="234">
        <v>449</v>
      </c>
    </row>
    <row r="469" spans="1:24" x14ac:dyDescent="0.2">
      <c r="A469" s="274"/>
      <c r="B469" s="334" t="s">
        <v>4</v>
      </c>
      <c r="C469" s="274">
        <v>42</v>
      </c>
      <c r="D469" s="274" t="s">
        <v>333</v>
      </c>
      <c r="E469" s="274"/>
      <c r="F469" s="274" t="s">
        <v>29</v>
      </c>
      <c r="G469" s="278"/>
      <c r="H469" s="274" t="s">
        <v>31</v>
      </c>
      <c r="I469" s="361"/>
      <c r="J469" s="274" t="s">
        <v>41</v>
      </c>
      <c r="K469" s="274" t="e">
        <f>VLOOKUP(A469,選手名簿!$A$3:$Q$170,11)</f>
        <v>#N/A</v>
      </c>
      <c r="L469" s="274" t="s">
        <v>31</v>
      </c>
      <c r="M469" s="274" t="e">
        <f>VLOOKUP(A469,選手名簿!$A$3:$Q$170,13)</f>
        <v>#N/A</v>
      </c>
      <c r="N469" s="274" t="e">
        <f>VLOOKUP(A469,選手名簿!$A$3:$Q$170,14)</f>
        <v>#N/A</v>
      </c>
      <c r="O469" s="274" t="s">
        <v>41</v>
      </c>
      <c r="P469" s="274"/>
      <c r="Q469" s="274" t="e">
        <f>VLOOKUP(A469,選手名簿!$A$3:$Q$170,17)</f>
        <v>#N/A</v>
      </c>
      <c r="R469" s="274"/>
      <c r="S469" s="274"/>
      <c r="T469" s="274">
        <v>23</v>
      </c>
      <c r="V469" s="232" t="str">
        <f t="shared" ref="V469:V476" si="14">IF(G469="","",(E469*60+G469))</f>
        <v/>
      </c>
      <c r="X469" s="234">
        <v>450</v>
      </c>
    </row>
    <row r="470" spans="1:24" x14ac:dyDescent="0.2">
      <c r="A470" s="274"/>
      <c r="B470" s="334" t="s">
        <v>4</v>
      </c>
      <c r="C470" s="274">
        <v>42</v>
      </c>
      <c r="D470" s="274" t="s">
        <v>333</v>
      </c>
      <c r="E470" s="274"/>
      <c r="F470" s="274" t="s">
        <v>29</v>
      </c>
      <c r="G470" s="278"/>
      <c r="H470" s="274" t="s">
        <v>31</v>
      </c>
      <c r="I470" s="361"/>
      <c r="J470" s="274" t="s">
        <v>41</v>
      </c>
      <c r="K470" s="274" t="e">
        <f>VLOOKUP(A470,選手名簿!$A$3:$Q$170,11)</f>
        <v>#N/A</v>
      </c>
      <c r="L470" s="274" t="s">
        <v>31</v>
      </c>
      <c r="M470" s="274" t="e">
        <f>VLOOKUP(A470,選手名簿!$A$3:$Q$170,13)</f>
        <v>#N/A</v>
      </c>
      <c r="N470" s="274" t="e">
        <f>VLOOKUP(A470,選手名簿!$A$3:$Q$170,14)</f>
        <v>#N/A</v>
      </c>
      <c r="O470" s="274" t="s">
        <v>41</v>
      </c>
      <c r="P470" s="274"/>
      <c r="Q470" s="274" t="e">
        <f>VLOOKUP(A470,選手名簿!$A$3:$Q$170,17)</f>
        <v>#N/A</v>
      </c>
      <c r="R470" s="274"/>
      <c r="S470" s="274"/>
      <c r="T470" s="274">
        <v>24</v>
      </c>
      <c r="V470" s="232" t="str">
        <f t="shared" si="14"/>
        <v/>
      </c>
      <c r="X470" s="234">
        <v>451</v>
      </c>
    </row>
    <row r="471" spans="1:24" x14ac:dyDescent="0.2">
      <c r="A471" s="274"/>
      <c r="B471" s="334" t="s">
        <v>4</v>
      </c>
      <c r="C471" s="274">
        <v>42</v>
      </c>
      <c r="D471" s="274" t="s">
        <v>333</v>
      </c>
      <c r="E471" s="274"/>
      <c r="F471" s="274" t="s">
        <v>29</v>
      </c>
      <c r="G471" s="278"/>
      <c r="H471" s="274" t="s">
        <v>31</v>
      </c>
      <c r="I471" s="361"/>
      <c r="J471" s="274" t="s">
        <v>41</v>
      </c>
      <c r="K471" s="274" t="e">
        <f>VLOOKUP(A471,選手名簿!$A$3:$Q$170,11)</f>
        <v>#N/A</v>
      </c>
      <c r="L471" s="274" t="s">
        <v>31</v>
      </c>
      <c r="M471" s="274" t="e">
        <f>VLOOKUP(A471,選手名簿!$A$3:$Q$170,13)</f>
        <v>#N/A</v>
      </c>
      <c r="N471" s="274" t="e">
        <f>VLOOKUP(A471,選手名簿!$A$3:$Q$170,14)</f>
        <v>#N/A</v>
      </c>
      <c r="O471" s="274" t="s">
        <v>41</v>
      </c>
      <c r="P471" s="274"/>
      <c r="Q471" s="274" t="e">
        <f>VLOOKUP(A471,選手名簿!$A$3:$Q$170,17)</f>
        <v>#N/A</v>
      </c>
      <c r="R471" s="274"/>
      <c r="S471" s="274"/>
      <c r="T471" s="274">
        <v>25</v>
      </c>
      <c r="V471" s="232" t="str">
        <f t="shared" si="14"/>
        <v/>
      </c>
      <c r="X471" s="234">
        <v>452</v>
      </c>
    </row>
    <row r="472" spans="1:24" x14ac:dyDescent="0.2">
      <c r="A472" s="274"/>
      <c r="B472" s="334" t="s">
        <v>4</v>
      </c>
      <c r="C472" s="274">
        <v>42</v>
      </c>
      <c r="D472" s="274" t="s">
        <v>333</v>
      </c>
      <c r="E472" s="274"/>
      <c r="F472" s="274" t="s">
        <v>29</v>
      </c>
      <c r="G472" s="278"/>
      <c r="H472" s="274" t="s">
        <v>31</v>
      </c>
      <c r="I472" s="361"/>
      <c r="J472" s="274" t="s">
        <v>41</v>
      </c>
      <c r="K472" s="274" t="e">
        <f>VLOOKUP(A472,選手名簿!$A$3:$Q$170,11)</f>
        <v>#N/A</v>
      </c>
      <c r="L472" s="274" t="s">
        <v>31</v>
      </c>
      <c r="M472" s="274" t="e">
        <f>VLOOKUP(A472,選手名簿!$A$3:$Q$170,13)</f>
        <v>#N/A</v>
      </c>
      <c r="N472" s="274" t="e">
        <f>VLOOKUP(A472,選手名簿!$A$3:$Q$170,14)</f>
        <v>#N/A</v>
      </c>
      <c r="O472" s="274" t="s">
        <v>41</v>
      </c>
      <c r="P472" s="274"/>
      <c r="Q472" s="274" t="e">
        <f>VLOOKUP(A472,選手名簿!$A$3:$Q$170,17)</f>
        <v>#N/A</v>
      </c>
      <c r="R472" s="274"/>
      <c r="S472" s="274"/>
      <c r="T472" s="274">
        <v>26</v>
      </c>
      <c r="V472" s="232" t="str">
        <f t="shared" si="14"/>
        <v/>
      </c>
      <c r="X472" s="234">
        <v>453</v>
      </c>
    </row>
    <row r="473" spans="1:24" x14ac:dyDescent="0.2">
      <c r="A473" s="274"/>
      <c r="B473" s="334" t="s">
        <v>4</v>
      </c>
      <c r="C473" s="274">
        <v>42</v>
      </c>
      <c r="D473" s="274" t="s">
        <v>333</v>
      </c>
      <c r="E473" s="274"/>
      <c r="F473" s="274" t="s">
        <v>29</v>
      </c>
      <c r="G473" s="278"/>
      <c r="H473" s="274" t="s">
        <v>31</v>
      </c>
      <c r="I473" s="361"/>
      <c r="J473" s="274" t="s">
        <v>41</v>
      </c>
      <c r="K473" s="274" t="e">
        <f>VLOOKUP(A473,選手名簿!$A$3:$Q$170,11)</f>
        <v>#N/A</v>
      </c>
      <c r="L473" s="274" t="s">
        <v>31</v>
      </c>
      <c r="M473" s="274" t="e">
        <f>VLOOKUP(A473,選手名簿!$A$3:$Q$170,13)</f>
        <v>#N/A</v>
      </c>
      <c r="N473" s="274" t="e">
        <f>VLOOKUP(A473,選手名簿!$A$3:$Q$170,14)</f>
        <v>#N/A</v>
      </c>
      <c r="O473" s="274" t="s">
        <v>41</v>
      </c>
      <c r="P473" s="274"/>
      <c r="Q473" s="274" t="e">
        <f>VLOOKUP(A473,選手名簿!$A$3:$Q$170,17)</f>
        <v>#N/A</v>
      </c>
      <c r="R473" s="274"/>
      <c r="S473" s="274"/>
      <c r="T473" s="274">
        <v>27</v>
      </c>
      <c r="V473" s="232" t="str">
        <f t="shared" si="14"/>
        <v/>
      </c>
      <c r="X473" s="234">
        <v>454</v>
      </c>
    </row>
    <row r="474" spans="1:24" x14ac:dyDescent="0.2">
      <c r="A474" s="274"/>
      <c r="B474" s="334" t="s">
        <v>4</v>
      </c>
      <c r="C474" s="274">
        <v>42</v>
      </c>
      <c r="D474" s="274" t="s">
        <v>333</v>
      </c>
      <c r="E474" s="274"/>
      <c r="F474" s="274" t="s">
        <v>29</v>
      </c>
      <c r="G474" s="278"/>
      <c r="H474" s="274" t="s">
        <v>31</v>
      </c>
      <c r="I474" s="361"/>
      <c r="J474" s="274" t="s">
        <v>41</v>
      </c>
      <c r="K474" s="274" t="e">
        <f>VLOOKUP(A474,選手名簿!$A$3:$Q$170,11)</f>
        <v>#N/A</v>
      </c>
      <c r="L474" s="274" t="s">
        <v>31</v>
      </c>
      <c r="M474" s="274" t="e">
        <f>VLOOKUP(A474,選手名簿!$A$3:$Q$170,13)</f>
        <v>#N/A</v>
      </c>
      <c r="N474" s="274" t="e">
        <f>VLOOKUP(A474,選手名簿!$A$3:$Q$170,14)</f>
        <v>#N/A</v>
      </c>
      <c r="O474" s="274" t="s">
        <v>41</v>
      </c>
      <c r="P474" s="274"/>
      <c r="Q474" s="274" t="e">
        <f>VLOOKUP(A474,選手名簿!$A$3:$Q$170,17)</f>
        <v>#N/A</v>
      </c>
      <c r="R474" s="274"/>
      <c r="S474" s="274"/>
      <c r="T474" s="274">
        <v>28</v>
      </c>
      <c r="V474" s="232" t="str">
        <f t="shared" si="14"/>
        <v/>
      </c>
      <c r="X474" s="234">
        <v>455</v>
      </c>
    </row>
    <row r="475" spans="1:24" x14ac:dyDescent="0.2">
      <c r="A475" s="274"/>
      <c r="B475" s="334" t="s">
        <v>4</v>
      </c>
      <c r="C475" s="274">
        <v>42</v>
      </c>
      <c r="D475" s="274" t="s">
        <v>333</v>
      </c>
      <c r="E475" s="274"/>
      <c r="F475" s="274" t="s">
        <v>29</v>
      </c>
      <c r="G475" s="278"/>
      <c r="H475" s="274" t="s">
        <v>31</v>
      </c>
      <c r="I475" s="361"/>
      <c r="J475" s="274" t="s">
        <v>41</v>
      </c>
      <c r="K475" s="274" t="e">
        <f>VLOOKUP(A475,選手名簿!$A$3:$Q$170,11)</f>
        <v>#N/A</v>
      </c>
      <c r="L475" s="274" t="s">
        <v>31</v>
      </c>
      <c r="M475" s="274" t="e">
        <f>VLOOKUP(A475,選手名簿!$A$3:$Q$170,13)</f>
        <v>#N/A</v>
      </c>
      <c r="N475" s="274" t="e">
        <f>VLOOKUP(A475,選手名簿!$A$3:$Q$170,14)</f>
        <v>#N/A</v>
      </c>
      <c r="O475" s="274" t="s">
        <v>41</v>
      </c>
      <c r="P475" s="274"/>
      <c r="Q475" s="274" t="e">
        <f>VLOOKUP(A475,選手名簿!$A$3:$Q$170,17)</f>
        <v>#N/A</v>
      </c>
      <c r="R475" s="274"/>
      <c r="S475" s="274"/>
      <c r="T475" s="274">
        <v>29</v>
      </c>
      <c r="V475" s="232" t="str">
        <f t="shared" si="14"/>
        <v/>
      </c>
      <c r="X475" s="234">
        <v>456</v>
      </c>
    </row>
    <row r="476" spans="1:24" ht="14.5" thickBot="1" x14ac:dyDescent="0.25">
      <c r="A476" s="295"/>
      <c r="B476" s="337" t="s">
        <v>4</v>
      </c>
      <c r="C476" s="295">
        <v>42</v>
      </c>
      <c r="D476" s="295" t="s">
        <v>333</v>
      </c>
      <c r="E476" s="295"/>
      <c r="F476" s="295" t="s">
        <v>29</v>
      </c>
      <c r="G476" s="338"/>
      <c r="H476" s="295" t="s">
        <v>31</v>
      </c>
      <c r="I476" s="362"/>
      <c r="J476" s="295" t="s">
        <v>41</v>
      </c>
      <c r="K476" s="295" t="e">
        <f>VLOOKUP(A476,選手名簿!$A$3:$Q$170,11)</f>
        <v>#N/A</v>
      </c>
      <c r="L476" s="295" t="s">
        <v>31</v>
      </c>
      <c r="M476" s="295" t="e">
        <f>VLOOKUP(A476,選手名簿!$A$3:$Q$170,13)</f>
        <v>#N/A</v>
      </c>
      <c r="N476" s="295" t="e">
        <f>VLOOKUP(A476,選手名簿!$A$3:$Q$170,14)</f>
        <v>#N/A</v>
      </c>
      <c r="O476" s="295" t="s">
        <v>41</v>
      </c>
      <c r="P476" s="295"/>
      <c r="Q476" s="295" t="e">
        <f>VLOOKUP(A476,選手名簿!$A$3:$Q$170,17)</f>
        <v>#N/A</v>
      </c>
      <c r="R476" s="295"/>
      <c r="S476" s="295"/>
      <c r="T476" s="295">
        <v>30</v>
      </c>
      <c r="V476" s="232" t="str">
        <f t="shared" si="14"/>
        <v/>
      </c>
      <c r="X476" s="234">
        <v>457</v>
      </c>
    </row>
    <row r="477" spans="1:24" x14ac:dyDescent="0.2">
      <c r="F477" s="232" t="s">
        <v>29</v>
      </c>
      <c r="H477" s="232" t="s">
        <v>31</v>
      </c>
      <c r="J477" s="232" t="s">
        <v>41</v>
      </c>
      <c r="X477" s="234">
        <v>458</v>
      </c>
    </row>
    <row r="478" spans="1:24" x14ac:dyDescent="0.2">
      <c r="F478" s="232" t="s">
        <v>29</v>
      </c>
      <c r="H478" s="232" t="s">
        <v>31</v>
      </c>
      <c r="J478" s="232" t="s">
        <v>41</v>
      </c>
      <c r="X478" s="234">
        <v>459</v>
      </c>
    </row>
    <row r="479" spans="1:24" x14ac:dyDescent="0.2">
      <c r="F479" s="232" t="s">
        <v>29</v>
      </c>
      <c r="H479" s="232" t="s">
        <v>31</v>
      </c>
      <c r="J479" s="232" t="s">
        <v>41</v>
      </c>
      <c r="X479" s="234">
        <v>460</v>
      </c>
    </row>
    <row r="480" spans="1:24" x14ac:dyDescent="0.2">
      <c r="A480" s="333"/>
      <c r="B480" s="334" t="s">
        <v>4</v>
      </c>
      <c r="C480" s="333">
        <v>42</v>
      </c>
      <c r="D480" s="274" t="s">
        <v>333</v>
      </c>
      <c r="E480" s="274"/>
      <c r="F480" s="274" t="s">
        <v>29</v>
      </c>
      <c r="G480" s="278"/>
      <c r="H480" s="274" t="s">
        <v>31</v>
      </c>
      <c r="I480" s="279"/>
      <c r="J480" s="274" t="s">
        <v>41</v>
      </c>
      <c r="K480" s="274" t="e">
        <f>VLOOKUP(A480,選手名簿!$A$3:$Q$170,11)</f>
        <v>#N/A</v>
      </c>
      <c r="L480" s="280" t="s">
        <v>31</v>
      </c>
      <c r="M480" s="280" t="e">
        <f>VLOOKUP(A480,選手名簿!$A$3:$Q$170,13)</f>
        <v>#N/A</v>
      </c>
      <c r="N480" s="335" t="e">
        <f>VLOOKUP(A480,選手名簿!$A$3:$Q$170,14)</f>
        <v>#N/A</v>
      </c>
      <c r="O480" s="335" t="s">
        <v>41</v>
      </c>
      <c r="P480" s="274"/>
      <c r="Q480" s="335" t="e">
        <f>VLOOKUP(A480,選手名簿!$A$3:$Q$170,17)</f>
        <v>#N/A</v>
      </c>
      <c r="R480" s="274"/>
      <c r="S480" s="274"/>
      <c r="T480" s="274">
        <v>7</v>
      </c>
      <c r="X480" s="234">
        <v>461</v>
      </c>
    </row>
    <row r="481" spans="1:24" x14ac:dyDescent="0.2">
      <c r="A481" s="333"/>
      <c r="B481" s="334" t="s">
        <v>4</v>
      </c>
      <c r="C481" s="333">
        <v>42</v>
      </c>
      <c r="D481" s="274" t="s">
        <v>333</v>
      </c>
      <c r="E481" s="274"/>
      <c r="F481" s="274" t="s">
        <v>29</v>
      </c>
      <c r="G481" s="278"/>
      <c r="H481" s="274" t="s">
        <v>31</v>
      </c>
      <c r="I481" s="279"/>
      <c r="J481" s="274" t="s">
        <v>41</v>
      </c>
      <c r="K481" s="274" t="e">
        <f>VLOOKUP(A481,選手名簿!$A$3:$Q$170,11)</f>
        <v>#N/A</v>
      </c>
      <c r="L481" s="280" t="s">
        <v>31</v>
      </c>
      <c r="M481" s="280" t="e">
        <f>VLOOKUP(A481,選手名簿!$A$3:$Q$170,13)</f>
        <v>#N/A</v>
      </c>
      <c r="N481" s="335" t="e">
        <f>VLOOKUP(A481,選手名簿!$A$3:$Q$170,14)</f>
        <v>#N/A</v>
      </c>
      <c r="O481" s="335" t="s">
        <v>41</v>
      </c>
      <c r="P481" s="274"/>
      <c r="Q481" s="335" t="e">
        <f>VLOOKUP(A481,選手名簿!$A$3:$Q$170,17)</f>
        <v>#N/A</v>
      </c>
      <c r="R481" s="274"/>
      <c r="S481" s="274"/>
      <c r="T481" s="274">
        <v>14</v>
      </c>
      <c r="X481" s="234">
        <v>462</v>
      </c>
    </row>
    <row r="482" spans="1:24" x14ac:dyDescent="0.2">
      <c r="X482" s="234">
        <v>463</v>
      </c>
    </row>
    <row r="483" spans="1:24" x14ac:dyDescent="0.2">
      <c r="X483" s="234">
        <v>464</v>
      </c>
    </row>
    <row r="484" spans="1:24" x14ac:dyDescent="0.2">
      <c r="X484" s="234">
        <v>465</v>
      </c>
    </row>
    <row r="485" spans="1:24" x14ac:dyDescent="0.2">
      <c r="X485" s="234">
        <v>466</v>
      </c>
    </row>
    <row r="486" spans="1:24" x14ac:dyDescent="0.2">
      <c r="X486" s="234">
        <v>467</v>
      </c>
    </row>
    <row r="487" spans="1:24" x14ac:dyDescent="0.2">
      <c r="X487" s="234">
        <v>468</v>
      </c>
    </row>
    <row r="488" spans="1:24" x14ac:dyDescent="0.2">
      <c r="X488" s="234">
        <v>469</v>
      </c>
    </row>
    <row r="489" spans="1:24" x14ac:dyDescent="0.2">
      <c r="X489" s="234">
        <v>470</v>
      </c>
    </row>
    <row r="490" spans="1:24" x14ac:dyDescent="0.2">
      <c r="X490" s="234">
        <v>471</v>
      </c>
    </row>
    <row r="491" spans="1:24" x14ac:dyDescent="0.2">
      <c r="X491" s="234">
        <v>472</v>
      </c>
    </row>
  </sheetData>
  <phoneticPr fontId="17"/>
  <pageMargins left="0.2361111111111111" right="0.55208333333333337" top="0.2" bottom="0.55069444444444449" header="0" footer="0"/>
  <pageSetup paperSize="9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AG486"/>
  <sheetViews>
    <sheetView zoomScale="90" zoomScaleNormal="90" workbookViewId="0">
      <pane ySplit="2" topLeftCell="A3" activePane="bottomLeft" state="frozen"/>
      <selection pane="bottomLeft" activeCell="A45" sqref="A45"/>
    </sheetView>
  </sheetViews>
  <sheetFormatPr defaultColWidth="10.69140625" defaultRowHeight="14" x14ac:dyDescent="0.2"/>
  <cols>
    <col min="1" max="1" width="5.69140625" style="232" customWidth="1"/>
    <col min="2" max="2" width="4.69140625" style="262" customWidth="1"/>
    <col min="3" max="3" width="6.69140625" style="232" customWidth="1"/>
    <col min="4" max="4" width="14.07421875" style="232" bestFit="1" customWidth="1"/>
    <col min="5" max="5" width="3.69140625" style="232" customWidth="1"/>
    <col min="6" max="6" width="2.69140625" style="232" customWidth="1"/>
    <col min="7" max="7" width="6.69140625" style="256" customWidth="1"/>
    <col min="8" max="8" width="2.69140625" style="232" customWidth="1"/>
    <col min="9" max="9" width="5.69140625" style="363" customWidth="1"/>
    <col min="10" max="10" width="2.69140625" style="232" customWidth="1"/>
    <col min="11" max="11" width="10.69140625" style="232" customWidth="1"/>
    <col min="12" max="12" width="1.69140625" style="232" customWidth="1"/>
    <col min="13" max="13" width="6.3046875" style="232" customWidth="1"/>
    <col min="14" max="14" width="3.69140625" style="232" customWidth="1"/>
    <col min="15" max="15" width="2.69140625" style="232" customWidth="1"/>
    <col min="16" max="16" width="5.69140625" style="232" customWidth="1"/>
    <col min="17" max="17" width="6.69140625" style="232" customWidth="1"/>
    <col min="18" max="18" width="8.07421875" style="232" customWidth="1"/>
    <col min="19" max="21" width="4.69140625" style="232" customWidth="1"/>
    <col min="22" max="22" width="6" style="232" customWidth="1"/>
    <col min="23" max="23" width="7.69140625" style="232" customWidth="1"/>
    <col min="24" max="16384" width="10.69140625" style="232"/>
  </cols>
  <sheetData>
    <row r="1" spans="1:33" s="234" customFormat="1" ht="14.5" thickBot="1" x14ac:dyDescent="0.25">
      <c r="A1" s="232" t="s">
        <v>0</v>
      </c>
      <c r="B1" s="262" t="s">
        <v>3</v>
      </c>
      <c r="C1" s="232" t="s">
        <v>6</v>
      </c>
      <c r="D1" s="262" t="s">
        <v>7</v>
      </c>
      <c r="E1" s="232" t="s">
        <v>27</v>
      </c>
      <c r="F1" s="232"/>
      <c r="G1" s="256"/>
      <c r="H1" s="232"/>
      <c r="I1" s="317" t="s">
        <v>40</v>
      </c>
      <c r="J1" s="232"/>
      <c r="K1" s="262" t="s">
        <v>42</v>
      </c>
      <c r="L1" s="232"/>
      <c r="M1" s="262" t="s">
        <v>44</v>
      </c>
      <c r="N1" s="232" t="s">
        <v>47</v>
      </c>
      <c r="O1" s="232"/>
      <c r="P1" s="232" t="s">
        <v>0</v>
      </c>
      <c r="Q1" s="232" t="s">
        <v>48</v>
      </c>
      <c r="R1" s="232" t="s">
        <v>6</v>
      </c>
      <c r="S1" s="232" t="s">
        <v>50</v>
      </c>
      <c r="T1" s="232" t="s">
        <v>52</v>
      </c>
      <c r="U1" s="232"/>
      <c r="V1" s="232"/>
      <c r="W1" s="232"/>
      <c r="X1" s="232"/>
      <c r="Y1" s="232" t="s">
        <v>53</v>
      </c>
      <c r="Z1" s="232"/>
      <c r="AA1" s="232"/>
      <c r="AB1" s="232"/>
      <c r="AC1" s="232"/>
      <c r="AD1" s="232"/>
      <c r="AE1" s="232"/>
      <c r="AF1" s="232"/>
      <c r="AG1" s="232"/>
    </row>
    <row r="2" spans="1:33" s="234" customFormat="1" x14ac:dyDescent="0.2">
      <c r="A2" s="291"/>
      <c r="B2" s="318"/>
      <c r="C2" s="291"/>
      <c r="D2" s="291"/>
      <c r="E2" s="291" t="s">
        <v>28</v>
      </c>
      <c r="F2" s="291"/>
      <c r="G2" s="319" t="s">
        <v>30</v>
      </c>
      <c r="H2" s="291"/>
      <c r="I2" s="320"/>
      <c r="J2" s="291"/>
      <c r="K2" s="291"/>
      <c r="L2" s="291"/>
      <c r="M2" s="291"/>
      <c r="N2" s="321"/>
      <c r="O2" s="291"/>
      <c r="P2" s="291"/>
      <c r="Q2" s="322"/>
      <c r="R2" s="291"/>
      <c r="S2" s="291"/>
      <c r="T2" s="291"/>
      <c r="U2" s="291"/>
      <c r="V2" s="232"/>
      <c r="W2" s="232"/>
      <c r="X2" s="232"/>
      <c r="Y2" s="232" t="s">
        <v>54</v>
      </c>
      <c r="Z2" s="232"/>
      <c r="AA2" s="232"/>
      <c r="AB2" s="232"/>
      <c r="AC2" s="232"/>
      <c r="AD2" s="232"/>
      <c r="AE2" s="232"/>
      <c r="AF2" s="232"/>
      <c r="AG2" s="232"/>
    </row>
    <row r="3" spans="1:33" s="234" customFormat="1" x14ac:dyDescent="0.2">
      <c r="A3" s="232">
        <v>42</v>
      </c>
      <c r="B3" s="262" t="e">
        <f>VLOOKUP(A3,選手名簿!$A$3:$Q$143,2)</f>
        <v>#N/A</v>
      </c>
      <c r="C3" s="232">
        <v>3</v>
      </c>
      <c r="D3" s="232"/>
      <c r="E3" s="232"/>
      <c r="F3" s="232" t="s">
        <v>29</v>
      </c>
      <c r="G3" s="256"/>
      <c r="H3" s="232" t="s">
        <v>31</v>
      </c>
      <c r="I3" s="257"/>
      <c r="J3" s="232" t="s">
        <v>41</v>
      </c>
      <c r="K3" s="232" t="e">
        <f>VLOOKUP(A3,選手名簿!$A$3:$Q$143,11)</f>
        <v>#N/A</v>
      </c>
      <c r="L3" s="232" t="s">
        <v>31</v>
      </c>
      <c r="M3" s="232" t="e">
        <f>VLOOKUP(A3,選手名簿!$A$3:$Q$143,13)</f>
        <v>#N/A</v>
      </c>
      <c r="N3" s="232" t="e">
        <f>VLOOKUP(A3,選手名簿!$A$3:$Q$143,14)</f>
        <v>#N/A</v>
      </c>
      <c r="O3" s="232" t="s">
        <v>41</v>
      </c>
      <c r="P3" s="232">
        <v>243</v>
      </c>
      <c r="Q3" s="232" t="e">
        <f>VLOOKUP(A3,選手名簿!$A$3:$Q$143,17)</f>
        <v>#N/A</v>
      </c>
      <c r="R3" s="232" t="s">
        <v>49</v>
      </c>
      <c r="S3" s="232" t="s">
        <v>51</v>
      </c>
      <c r="T3" s="255"/>
      <c r="U3" s="232"/>
      <c r="V3" s="232"/>
      <c r="W3" s="232"/>
      <c r="X3" s="232"/>
      <c r="Y3" s="232" t="s">
        <v>55</v>
      </c>
      <c r="Z3" s="232"/>
      <c r="AA3" s="232"/>
      <c r="AB3" s="232"/>
      <c r="AC3" s="232"/>
      <c r="AD3" s="232"/>
      <c r="AE3" s="232"/>
      <c r="AF3" s="232"/>
      <c r="AG3" s="232" t="s">
        <v>56</v>
      </c>
    </row>
    <row r="4" spans="1:33" s="234" customFormat="1" x14ac:dyDescent="0.2">
      <c r="A4" s="232">
        <v>533</v>
      </c>
      <c r="B4" s="262" t="str">
        <f>VLOOKUP(A4,選手名簿!$A$3:$Q$143,2)</f>
        <v>男</v>
      </c>
      <c r="C4" s="232"/>
      <c r="D4" s="232"/>
      <c r="E4" s="232"/>
      <c r="F4" s="232" t="s">
        <v>29</v>
      </c>
      <c r="G4" s="256"/>
      <c r="H4" s="232" t="s">
        <v>31</v>
      </c>
      <c r="I4" s="257"/>
      <c r="J4" s="232" t="s">
        <v>41</v>
      </c>
      <c r="K4" s="232" t="str">
        <f>VLOOKUP(A4,選手名簿!$A$3:$Q$143,11)</f>
        <v>庄田　慎正</v>
      </c>
      <c r="L4" s="232" t="s">
        <v>31</v>
      </c>
      <c r="M4" s="232" t="str">
        <f>VLOOKUP(A4,選手名簿!$A$3:$Q$143,13)</f>
        <v>南　部</v>
      </c>
      <c r="N4" s="232">
        <f>VLOOKUP(A4,選手名簿!$A$3:$Q$143,14)</f>
        <v>1</v>
      </c>
      <c r="O4" s="232" t="s">
        <v>41</v>
      </c>
      <c r="P4" s="232">
        <v>533</v>
      </c>
      <c r="Q4" s="232" t="str">
        <f>VLOOKUP(A4,選手名簿!$A$3:$Q$143,17)</f>
        <v>ショウダ　シンセイ</v>
      </c>
      <c r="R4" s="232" t="s">
        <v>49</v>
      </c>
      <c r="S4" s="232" t="s">
        <v>51</v>
      </c>
      <c r="T4" s="255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 t="s">
        <v>57</v>
      </c>
    </row>
    <row r="5" spans="1:33" s="234" customFormat="1" x14ac:dyDescent="0.2">
      <c r="A5" s="232">
        <v>420</v>
      </c>
      <c r="B5" s="262" t="str">
        <f>VLOOKUP(A5,選手名簿!$A$3:$Q$143,2)</f>
        <v>男</v>
      </c>
      <c r="C5" s="232"/>
      <c r="D5" s="232"/>
      <c r="E5" s="232"/>
      <c r="F5" s="232" t="s">
        <v>29</v>
      </c>
      <c r="G5" s="256"/>
      <c r="H5" s="232" t="s">
        <v>31</v>
      </c>
      <c r="I5" s="257"/>
      <c r="J5" s="232" t="s">
        <v>41</v>
      </c>
      <c r="K5" s="232" t="str">
        <f>VLOOKUP(A5,選手名簿!$A$3:$Q$143,11)</f>
        <v>渡邉　聖虎</v>
      </c>
      <c r="L5" s="232" t="s">
        <v>31</v>
      </c>
      <c r="M5" s="232" t="str">
        <f>VLOOKUP(A5,選手名簿!$A$3:$Q$143,13)</f>
        <v>松　陽</v>
      </c>
      <c r="N5" s="232">
        <f>VLOOKUP(A5,選手名簿!$A$3:$Q$143,14)</f>
        <v>2</v>
      </c>
      <c r="O5" s="232" t="s">
        <v>41</v>
      </c>
      <c r="P5" s="232"/>
      <c r="Q5" s="232" t="str">
        <f>VLOOKUP(A5,選手名簿!$A$3:$Q$143,17)</f>
        <v>ワタナベ　キヨトラ</v>
      </c>
      <c r="R5" s="232" t="s">
        <v>49</v>
      </c>
      <c r="S5" s="232" t="s">
        <v>51</v>
      </c>
      <c r="T5" s="255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 t="s">
        <v>58</v>
      </c>
    </row>
    <row r="6" spans="1:33" s="234" customFormat="1" x14ac:dyDescent="0.2">
      <c r="A6" s="232">
        <v>50</v>
      </c>
      <c r="B6" s="262" t="e">
        <f>VLOOKUP(A6,選手名簿!$A$3:$Q$143,2)</f>
        <v>#N/A</v>
      </c>
      <c r="C6" s="232"/>
      <c r="D6" s="232"/>
      <c r="E6" s="232"/>
      <c r="F6" s="232" t="s">
        <v>29</v>
      </c>
      <c r="G6" s="256"/>
      <c r="H6" s="232" t="s">
        <v>31</v>
      </c>
      <c r="I6" s="257"/>
      <c r="J6" s="232" t="s">
        <v>41</v>
      </c>
      <c r="K6" s="232" t="e">
        <f>VLOOKUP(A6,選手名簿!$A$3:$Q$143,11)</f>
        <v>#N/A</v>
      </c>
      <c r="L6" s="232" t="s">
        <v>31</v>
      </c>
      <c r="M6" s="232" t="e">
        <f>VLOOKUP(A6,選手名簿!$A$3:$Q$143,13)</f>
        <v>#N/A</v>
      </c>
      <c r="N6" s="232" t="e">
        <f>VLOOKUP(A6,選手名簿!$A$3:$Q$143,14)</f>
        <v>#N/A</v>
      </c>
      <c r="O6" s="232" t="s">
        <v>41</v>
      </c>
      <c r="P6" s="232"/>
      <c r="Q6" s="232" t="e">
        <f>VLOOKUP(A6,選手名簿!$A$3:$Q$143,17)</f>
        <v>#N/A</v>
      </c>
      <c r="R6" s="232" t="s">
        <v>49</v>
      </c>
      <c r="S6" s="232" t="s">
        <v>51</v>
      </c>
      <c r="T6" s="255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 t="s">
        <v>58</v>
      </c>
    </row>
    <row r="7" spans="1:33" s="234" customFormat="1" x14ac:dyDescent="0.2">
      <c r="A7" s="232">
        <v>51</v>
      </c>
      <c r="B7" s="262" t="e">
        <f>VLOOKUP(A7,選手名簿!$A$3:$Q$143,2)</f>
        <v>#N/A</v>
      </c>
      <c r="C7" s="232"/>
      <c r="D7" s="232"/>
      <c r="E7" s="232"/>
      <c r="F7" s="232" t="s">
        <v>29</v>
      </c>
      <c r="G7" s="256"/>
      <c r="H7" s="232" t="s">
        <v>31</v>
      </c>
      <c r="I7" s="257"/>
      <c r="J7" s="232" t="s">
        <v>41</v>
      </c>
      <c r="K7" s="232" t="e">
        <f>VLOOKUP(A7,選手名簿!$A$3:$Q$143,11)</f>
        <v>#N/A</v>
      </c>
      <c r="L7" s="232" t="s">
        <v>31</v>
      </c>
      <c r="M7" s="232" t="e">
        <f>VLOOKUP(A7,選手名簿!$A$3:$Q$143,13)</f>
        <v>#N/A</v>
      </c>
      <c r="N7" s="232" t="e">
        <f>VLOOKUP(A7,選手名簿!$A$3:$Q$143,14)</f>
        <v>#N/A</v>
      </c>
      <c r="O7" s="232" t="s">
        <v>41</v>
      </c>
      <c r="P7" s="232"/>
      <c r="Q7" s="232" t="e">
        <f>VLOOKUP(A7,選手名簿!$A$3:$Q$143,17)</f>
        <v>#N/A</v>
      </c>
      <c r="R7" s="232" t="s">
        <v>49</v>
      </c>
      <c r="S7" s="232" t="s">
        <v>51</v>
      </c>
      <c r="T7" s="255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 t="s">
        <v>58</v>
      </c>
    </row>
    <row r="8" spans="1:33" s="234" customFormat="1" x14ac:dyDescent="0.2">
      <c r="A8" s="232">
        <v>52</v>
      </c>
      <c r="B8" s="262" t="e">
        <f>VLOOKUP(A8,選手名簿!$A$3:$Q$143,2)</f>
        <v>#N/A</v>
      </c>
      <c r="C8" s="232"/>
      <c r="D8" s="232"/>
      <c r="E8" s="232"/>
      <c r="F8" s="232" t="s">
        <v>29</v>
      </c>
      <c r="G8" s="256"/>
      <c r="H8" s="232" t="s">
        <v>31</v>
      </c>
      <c r="I8" s="257"/>
      <c r="J8" s="232" t="s">
        <v>41</v>
      </c>
      <c r="K8" s="232" t="e">
        <f>VLOOKUP(A8,選手名簿!$A$3:$Q$143,11)</f>
        <v>#N/A</v>
      </c>
      <c r="L8" s="232" t="s">
        <v>31</v>
      </c>
      <c r="M8" s="232" t="e">
        <f>VLOOKUP(A8,選手名簿!$A$3:$Q$143,13)</f>
        <v>#N/A</v>
      </c>
      <c r="N8" s="232" t="e">
        <f>VLOOKUP(A8,選手名簿!$A$3:$Q$143,14)</f>
        <v>#N/A</v>
      </c>
      <c r="O8" s="232" t="s">
        <v>41</v>
      </c>
      <c r="P8" s="232"/>
      <c r="Q8" s="232" t="e">
        <f>VLOOKUP(A8,選手名簿!$A$3:$Q$143,17)</f>
        <v>#N/A</v>
      </c>
      <c r="R8" s="232" t="s">
        <v>49</v>
      </c>
      <c r="S8" s="232" t="s">
        <v>51</v>
      </c>
      <c r="T8" s="255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 t="s">
        <v>59</v>
      </c>
    </row>
    <row r="9" spans="1:33" s="234" customFormat="1" x14ac:dyDescent="0.2">
      <c r="A9" s="232">
        <v>110</v>
      </c>
      <c r="B9" s="262" t="str">
        <f>VLOOKUP(A9,選手名簿!$A$3:$Q$143,2)</f>
        <v>男</v>
      </c>
      <c r="C9" s="232"/>
      <c r="D9" s="232"/>
      <c r="E9" s="232"/>
      <c r="F9" s="232" t="s">
        <v>29</v>
      </c>
      <c r="G9" s="256"/>
      <c r="H9" s="232" t="s">
        <v>31</v>
      </c>
      <c r="I9" s="257"/>
      <c r="J9" s="232" t="s">
        <v>41</v>
      </c>
      <c r="K9" s="232" t="str">
        <f>VLOOKUP(A9,選手名簿!$A$3:$Q$143,11)</f>
        <v>坂本獅夢蘭</v>
      </c>
      <c r="L9" s="232" t="s">
        <v>31</v>
      </c>
      <c r="M9" s="232" t="str">
        <f>VLOOKUP(A9,選手名簿!$A$3:$Q$143,13)</f>
        <v>芦　城</v>
      </c>
      <c r="N9" s="232">
        <f>VLOOKUP(A9,選手名簿!$A$3:$Q$143,14)</f>
        <v>1</v>
      </c>
      <c r="O9" s="232" t="s">
        <v>41</v>
      </c>
      <c r="P9" s="232"/>
      <c r="Q9" s="232" t="str">
        <f>VLOOKUP(A9,選手名簿!$A$3:$Q$143,17)</f>
        <v>サカモト　ジュラ</v>
      </c>
      <c r="R9" s="232" t="s">
        <v>49</v>
      </c>
      <c r="S9" s="232" t="s">
        <v>51</v>
      </c>
      <c r="T9" s="255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 t="s">
        <v>60</v>
      </c>
    </row>
    <row r="10" spans="1:33" s="234" customFormat="1" x14ac:dyDescent="0.2">
      <c r="A10" s="232">
        <v>111</v>
      </c>
      <c r="B10" s="262" t="str">
        <f>VLOOKUP(A10,選手名簿!$A$3:$Q$143,2)</f>
        <v>男</v>
      </c>
      <c r="C10" s="232"/>
      <c r="D10" s="232"/>
      <c r="E10" s="232"/>
      <c r="F10" s="232" t="s">
        <v>29</v>
      </c>
      <c r="G10" s="256"/>
      <c r="H10" s="232" t="s">
        <v>31</v>
      </c>
      <c r="I10" s="257"/>
      <c r="J10" s="232" t="s">
        <v>41</v>
      </c>
      <c r="K10" s="232" t="str">
        <f>VLOOKUP(A10,選手名簿!$A$3:$Q$143,11)</f>
        <v>坂本獅夢蘭</v>
      </c>
      <c r="L10" s="232" t="s">
        <v>31</v>
      </c>
      <c r="M10" s="232" t="str">
        <f>VLOOKUP(A10,選手名簿!$A$3:$Q$143,13)</f>
        <v>芦　城</v>
      </c>
      <c r="N10" s="232">
        <f>VLOOKUP(A10,選手名簿!$A$3:$Q$143,14)</f>
        <v>1</v>
      </c>
      <c r="O10" s="232" t="s">
        <v>41</v>
      </c>
      <c r="P10" s="232"/>
      <c r="Q10" s="232" t="str">
        <f>VLOOKUP(A10,選手名簿!$A$3:$Q$143,17)</f>
        <v>サカモト　ジュラ</v>
      </c>
      <c r="R10" s="232" t="s">
        <v>49</v>
      </c>
      <c r="S10" s="232" t="s">
        <v>51</v>
      </c>
      <c r="T10" s="255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</row>
    <row r="11" spans="1:33" s="234" customFormat="1" x14ac:dyDescent="0.2">
      <c r="A11" s="232">
        <v>112</v>
      </c>
      <c r="B11" s="262" t="str">
        <f>VLOOKUP(A11,選手名簿!$A$3:$Q$143,2)</f>
        <v>男</v>
      </c>
      <c r="C11" s="232"/>
      <c r="D11" s="232"/>
      <c r="E11" s="232"/>
      <c r="F11" s="232" t="s">
        <v>29</v>
      </c>
      <c r="G11" s="256"/>
      <c r="H11" s="232" t="s">
        <v>31</v>
      </c>
      <c r="I11" s="257"/>
      <c r="J11" s="232" t="s">
        <v>41</v>
      </c>
      <c r="K11" s="232" t="str">
        <f>VLOOKUP(A11,選手名簿!$A$3:$Q$143,11)</f>
        <v>坂本獅夢蘭</v>
      </c>
      <c r="L11" s="232" t="s">
        <v>31</v>
      </c>
      <c r="M11" s="232" t="str">
        <f>VLOOKUP(A11,選手名簿!$A$3:$Q$143,13)</f>
        <v>芦　城</v>
      </c>
      <c r="N11" s="232">
        <f>VLOOKUP(A11,選手名簿!$A$3:$Q$143,14)</f>
        <v>1</v>
      </c>
      <c r="O11" s="232" t="s">
        <v>41</v>
      </c>
      <c r="P11" s="232"/>
      <c r="Q11" s="232" t="str">
        <f>VLOOKUP(A11,選手名簿!$A$3:$Q$143,17)</f>
        <v>サカモト　ジュラ</v>
      </c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</row>
    <row r="12" spans="1:33" s="234" customFormat="1" x14ac:dyDescent="0.2">
      <c r="A12" s="232">
        <v>113</v>
      </c>
      <c r="B12" s="262" t="str">
        <f>VLOOKUP(A12,選手名簿!$A$3:$Q$143,2)</f>
        <v>男</v>
      </c>
      <c r="C12" s="232"/>
      <c r="D12" s="232"/>
      <c r="E12" s="232"/>
      <c r="F12" s="232" t="s">
        <v>29</v>
      </c>
      <c r="G12" s="256"/>
      <c r="H12" s="232" t="s">
        <v>31</v>
      </c>
      <c r="I12" s="257"/>
      <c r="J12" s="232" t="s">
        <v>41</v>
      </c>
      <c r="K12" s="232" t="str">
        <f>VLOOKUP(A12,選手名簿!$A$3:$Q$143,11)</f>
        <v>坂本獅夢蘭</v>
      </c>
      <c r="L12" s="232" t="s">
        <v>31</v>
      </c>
      <c r="M12" s="232" t="str">
        <f>VLOOKUP(A12,選手名簿!$A$3:$Q$143,13)</f>
        <v>芦　城</v>
      </c>
      <c r="N12" s="232">
        <f>VLOOKUP(A12,選手名簿!$A$3:$Q$143,14)</f>
        <v>1</v>
      </c>
      <c r="O12" s="232" t="s">
        <v>41</v>
      </c>
      <c r="P12" s="232"/>
      <c r="Q12" s="232" t="str">
        <f>VLOOKUP(A12,選手名簿!$A$3:$Q$143,17)</f>
        <v>サカモト　ジュラ</v>
      </c>
      <c r="R12" s="232"/>
      <c r="S12" s="232"/>
      <c r="T12" s="232"/>
      <c r="U12" s="232"/>
      <c r="V12" s="232"/>
      <c r="W12" s="232" t="s">
        <v>192</v>
      </c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</row>
    <row r="13" spans="1:33" s="234" customFormat="1" ht="14.5" thickBot="1" x14ac:dyDescent="0.25">
      <c r="A13" s="232" t="s">
        <v>1</v>
      </c>
      <c r="B13" s="262"/>
      <c r="C13" s="232"/>
      <c r="D13" s="232"/>
      <c r="E13" s="232"/>
      <c r="F13" s="232"/>
      <c r="G13" s="256"/>
      <c r="H13" s="232"/>
      <c r="I13" s="257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</row>
    <row r="14" spans="1:33" s="234" customFormat="1" ht="14.5" thickTop="1" x14ac:dyDescent="0.2">
      <c r="A14" s="292"/>
      <c r="B14" s="323"/>
      <c r="C14" s="292"/>
      <c r="D14" s="292"/>
      <c r="E14" s="292"/>
      <c r="F14" s="292"/>
      <c r="G14" s="324"/>
      <c r="H14" s="292"/>
      <c r="I14" s="325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</row>
    <row r="15" spans="1:33" s="234" customFormat="1" x14ac:dyDescent="0.2">
      <c r="A15" s="232" t="s">
        <v>0</v>
      </c>
      <c r="B15" s="262" t="s">
        <v>3</v>
      </c>
      <c r="C15" s="232" t="s">
        <v>6</v>
      </c>
      <c r="D15" s="262" t="s">
        <v>7</v>
      </c>
      <c r="E15" s="232" t="s">
        <v>27</v>
      </c>
      <c r="F15" s="232"/>
      <c r="G15" s="256"/>
      <c r="H15" s="232"/>
      <c r="I15" s="317" t="s">
        <v>40</v>
      </c>
      <c r="J15" s="232"/>
      <c r="K15" s="262" t="s">
        <v>42</v>
      </c>
      <c r="L15" s="232"/>
      <c r="M15" s="262" t="s">
        <v>44</v>
      </c>
      <c r="N15" s="232" t="s">
        <v>47</v>
      </c>
      <c r="O15" s="232"/>
      <c r="P15" s="232"/>
      <c r="Q15" s="232" t="s">
        <v>48</v>
      </c>
      <c r="R15" s="232"/>
      <c r="S15" s="232" t="s">
        <v>50</v>
      </c>
      <c r="T15" s="232" t="s">
        <v>52</v>
      </c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</row>
    <row r="16" spans="1:33" s="234" customFormat="1" x14ac:dyDescent="0.2">
      <c r="A16" s="232" t="s">
        <v>1</v>
      </c>
      <c r="B16" s="262"/>
      <c r="C16" s="232"/>
      <c r="D16" s="232"/>
      <c r="E16" s="232"/>
      <c r="F16" s="232"/>
      <c r="G16" s="256"/>
      <c r="H16" s="232"/>
      <c r="I16" s="257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</row>
    <row r="17" spans="1:27" s="234" customFormat="1" x14ac:dyDescent="0.2">
      <c r="A17" s="232" t="s">
        <v>2</v>
      </c>
      <c r="B17" s="262" t="s">
        <v>4</v>
      </c>
      <c r="C17" s="232">
        <v>1</v>
      </c>
      <c r="D17" s="232" t="s">
        <v>8</v>
      </c>
      <c r="E17" s="232"/>
      <c r="F17" s="232" t="s">
        <v>29</v>
      </c>
      <c r="G17" s="256">
        <v>16.04</v>
      </c>
      <c r="H17" s="232" t="s">
        <v>31</v>
      </c>
      <c r="I17" s="257">
        <v>-1.8</v>
      </c>
      <c r="J17" s="232" t="s">
        <v>41</v>
      </c>
      <c r="K17" s="232" t="s">
        <v>43</v>
      </c>
      <c r="L17" s="232" t="s">
        <v>31</v>
      </c>
      <c r="M17" s="232" t="s">
        <v>37</v>
      </c>
      <c r="N17" s="232">
        <v>3</v>
      </c>
      <c r="O17" s="232" t="s">
        <v>41</v>
      </c>
      <c r="P17" s="232"/>
      <c r="Q17" s="232"/>
      <c r="R17" s="232"/>
      <c r="S17" s="232"/>
      <c r="T17" s="232"/>
      <c r="U17" s="232"/>
      <c r="V17" s="232"/>
      <c r="W17" s="232"/>
    </row>
    <row r="18" spans="1:27" s="234" customFormat="1" x14ac:dyDescent="0.2">
      <c r="A18" s="232"/>
      <c r="B18" s="262" t="s">
        <v>5</v>
      </c>
      <c r="C18" s="232">
        <v>21</v>
      </c>
      <c r="D18" s="232" t="s">
        <v>9</v>
      </c>
      <c r="E18" s="232"/>
      <c r="F18" s="232"/>
      <c r="G18" s="256">
        <v>62.33</v>
      </c>
      <c r="H18" s="232" t="s">
        <v>190</v>
      </c>
      <c r="I18" s="257"/>
      <c r="J18" s="232"/>
      <c r="K18" s="293" t="s">
        <v>191</v>
      </c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7" s="234" customFormat="1" ht="14.5" thickBot="1" x14ac:dyDescent="0.25">
      <c r="A19" s="232"/>
      <c r="B19" s="262"/>
      <c r="C19" s="232"/>
      <c r="D19" s="232"/>
      <c r="E19" s="232"/>
      <c r="F19" s="232"/>
      <c r="G19" s="256"/>
      <c r="H19" s="232"/>
      <c r="I19" s="257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 t="s">
        <v>205</v>
      </c>
      <c r="W19" s="232" t="s">
        <v>203</v>
      </c>
      <c r="Y19" s="234" t="s">
        <v>330</v>
      </c>
    </row>
    <row r="20" spans="1:27" s="234" customFormat="1" x14ac:dyDescent="0.2">
      <c r="A20" s="326"/>
      <c r="B20" s="327" t="s">
        <v>207</v>
      </c>
      <c r="C20" s="328">
        <v>1</v>
      </c>
      <c r="D20" s="294" t="s">
        <v>12</v>
      </c>
      <c r="E20" s="294"/>
      <c r="F20" s="294"/>
      <c r="G20" s="329"/>
      <c r="H20" s="294" t="s">
        <v>31</v>
      </c>
      <c r="I20" s="330"/>
      <c r="J20" s="294" t="s">
        <v>41</v>
      </c>
      <c r="K20" s="294" t="e">
        <f>VLOOKUP(A20,[0]!名簿女,11)</f>
        <v>#N/A</v>
      </c>
      <c r="L20" s="331" t="s">
        <v>31</v>
      </c>
      <c r="M20" s="331" t="e">
        <f>VLOOKUP(A20,[0]!名簿女,13)</f>
        <v>#N/A</v>
      </c>
      <c r="N20" s="332" t="e">
        <f>VLOOKUP(A20,[0]!名簿女,14)</f>
        <v>#N/A</v>
      </c>
      <c r="O20" s="332" t="s">
        <v>41</v>
      </c>
      <c r="P20" s="294"/>
      <c r="Q20" s="332" t="e">
        <f>VLOOKUP(A20,[0]!名簿女,17)</f>
        <v>#N/A</v>
      </c>
      <c r="R20" s="294"/>
      <c r="S20" s="294">
        <v>1</v>
      </c>
      <c r="T20" s="328">
        <v>1</v>
      </c>
      <c r="U20" s="232"/>
      <c r="V20" s="232" t="str">
        <f>IF(OR(G20="",G20="DNS",G20="DQ",G20="NM"),"",(E20*60+G20))</f>
        <v/>
      </c>
      <c r="W20" s="232" t="e">
        <f>RANK(V20,$V$20:$V$51,1)</f>
        <v>#VALUE!</v>
      </c>
      <c r="X20" s="234">
        <v>1</v>
      </c>
      <c r="Y20" s="232" t="e">
        <f>RANK(V20,V20:V27,1)</f>
        <v>#VALUE!</v>
      </c>
      <c r="AA20" s="234">
        <v>10001</v>
      </c>
    </row>
    <row r="21" spans="1:27" s="234" customFormat="1" x14ac:dyDescent="0.2">
      <c r="A21" s="333">
        <v>190</v>
      </c>
      <c r="B21" s="334" t="s">
        <v>207</v>
      </c>
      <c r="C21" s="333">
        <v>1</v>
      </c>
      <c r="D21" s="274" t="s">
        <v>12</v>
      </c>
      <c r="E21" s="274"/>
      <c r="F21" s="274"/>
      <c r="G21" s="278"/>
      <c r="H21" s="274" t="s">
        <v>31</v>
      </c>
      <c r="I21" s="279"/>
      <c r="J21" s="274" t="s">
        <v>41</v>
      </c>
      <c r="K21" s="274" t="str">
        <f>VLOOKUP(A21,[0]!名簿女,11)</f>
        <v>岸　あかり</v>
      </c>
      <c r="L21" s="280" t="s">
        <v>31</v>
      </c>
      <c r="M21" s="280" t="str">
        <f>VLOOKUP(A21,[0]!名簿女,13)</f>
        <v>芦　城</v>
      </c>
      <c r="N21" s="335">
        <f>VLOOKUP(A21,[0]!名簿女,14)</f>
        <v>2</v>
      </c>
      <c r="O21" s="335" t="s">
        <v>41</v>
      </c>
      <c r="P21" s="274"/>
      <c r="Q21" s="335" t="str">
        <f>VLOOKUP(A21,[0]!名簿女,17)</f>
        <v>キシ　アカリ</v>
      </c>
      <c r="R21" s="274"/>
      <c r="S21" s="274">
        <v>1</v>
      </c>
      <c r="T21" s="333">
        <v>2</v>
      </c>
      <c r="U21" s="232"/>
      <c r="V21" s="232" t="str">
        <f t="shared" ref="V21:V84" si="0">IF(OR(G21="",G21="DNS",G21="DQ",G21="NM"),"",(E21*60+G21))</f>
        <v/>
      </c>
      <c r="W21" s="232" t="e">
        <f t="shared" ref="W21:W51" si="1">RANK(V21,$V$20:$V$51,1)</f>
        <v>#VALUE!</v>
      </c>
      <c r="X21" s="234">
        <v>2</v>
      </c>
      <c r="Y21" s="232" t="e">
        <f>RANK(V21,V20:V27,1)</f>
        <v>#VALUE!</v>
      </c>
      <c r="AA21" s="234">
        <v>10002</v>
      </c>
    </row>
    <row r="22" spans="1:27" s="234" customFormat="1" x14ac:dyDescent="0.2">
      <c r="A22" s="333">
        <v>988</v>
      </c>
      <c r="B22" s="334" t="s">
        <v>207</v>
      </c>
      <c r="C22" s="333">
        <v>1</v>
      </c>
      <c r="D22" s="274" t="s">
        <v>12</v>
      </c>
      <c r="E22" s="274"/>
      <c r="F22" s="274"/>
      <c r="G22" s="278"/>
      <c r="H22" s="274" t="s">
        <v>31</v>
      </c>
      <c r="I22" s="279"/>
      <c r="J22" s="274" t="s">
        <v>41</v>
      </c>
      <c r="K22" s="274" t="str">
        <f>VLOOKUP(A22,[0]!名簿女,11)</f>
        <v>谷口　水月</v>
      </c>
      <c r="L22" s="280" t="s">
        <v>31</v>
      </c>
      <c r="M22" s="280" t="str">
        <f>VLOOKUP(A22,[0]!名簿女,13)</f>
        <v>安　宅</v>
      </c>
      <c r="N22" s="335">
        <f>VLOOKUP(A22,[0]!名簿女,14)</f>
        <v>3</v>
      </c>
      <c r="O22" s="335" t="s">
        <v>41</v>
      </c>
      <c r="P22" s="274"/>
      <c r="Q22" s="335" t="str">
        <f>VLOOKUP(A22,[0]!名簿女,17)</f>
        <v>タニグチ　ミツキ</v>
      </c>
      <c r="R22" s="274"/>
      <c r="S22" s="274">
        <v>1</v>
      </c>
      <c r="T22" s="333">
        <v>3</v>
      </c>
      <c r="U22" s="232"/>
      <c r="V22" s="232" t="str">
        <f t="shared" si="0"/>
        <v/>
      </c>
      <c r="W22" s="232" t="e">
        <f t="shared" si="1"/>
        <v>#VALUE!</v>
      </c>
      <c r="X22" s="234">
        <v>3</v>
      </c>
      <c r="Y22" s="232" t="e">
        <f>RANK(V22,V20:V27,1)</f>
        <v>#VALUE!</v>
      </c>
      <c r="AA22" s="234">
        <v>10003</v>
      </c>
    </row>
    <row r="23" spans="1:27" s="234" customFormat="1" x14ac:dyDescent="0.2">
      <c r="A23" s="333">
        <v>392</v>
      </c>
      <c r="B23" s="334" t="s">
        <v>207</v>
      </c>
      <c r="C23" s="333">
        <v>1</v>
      </c>
      <c r="D23" s="274" t="s">
        <v>12</v>
      </c>
      <c r="E23" s="274"/>
      <c r="F23" s="274"/>
      <c r="G23" s="278"/>
      <c r="H23" s="274" t="s">
        <v>31</v>
      </c>
      <c r="I23" s="279"/>
      <c r="J23" s="274" t="s">
        <v>41</v>
      </c>
      <c r="K23" s="274" t="str">
        <f>VLOOKUP(A23,[0]!名簿女,11)</f>
        <v>南　有愛瑠</v>
      </c>
      <c r="L23" s="280" t="s">
        <v>31</v>
      </c>
      <c r="M23" s="280" t="str">
        <f>VLOOKUP(A23,[0]!名簿女,13)</f>
        <v>松　陽</v>
      </c>
      <c r="N23" s="335">
        <f>VLOOKUP(A23,[0]!名簿女,14)</f>
        <v>3</v>
      </c>
      <c r="O23" s="335" t="s">
        <v>41</v>
      </c>
      <c r="P23" s="274"/>
      <c r="Q23" s="335" t="str">
        <f>VLOOKUP(A23,[0]!名簿女,17)</f>
        <v>ミナミ　ユエル</v>
      </c>
      <c r="R23" s="274"/>
      <c r="S23" s="274">
        <v>1</v>
      </c>
      <c r="T23" s="333">
        <v>4</v>
      </c>
      <c r="U23" s="232"/>
      <c r="V23" s="232" t="str">
        <f t="shared" si="0"/>
        <v/>
      </c>
      <c r="W23" s="232" t="e">
        <f t="shared" si="1"/>
        <v>#VALUE!</v>
      </c>
      <c r="X23" s="234">
        <v>4</v>
      </c>
      <c r="Y23" s="232" t="e">
        <f>RANK(V23,V20:V27,1)</f>
        <v>#VALUE!</v>
      </c>
      <c r="AA23" s="234">
        <v>10004</v>
      </c>
    </row>
    <row r="24" spans="1:27" s="234" customFormat="1" x14ac:dyDescent="0.2">
      <c r="A24" s="274">
        <v>601</v>
      </c>
      <c r="B24" s="334" t="s">
        <v>207</v>
      </c>
      <c r="C24" s="333">
        <v>1</v>
      </c>
      <c r="D24" s="274" t="s">
        <v>12</v>
      </c>
      <c r="E24" s="274"/>
      <c r="F24" s="274"/>
      <c r="G24" s="278"/>
      <c r="H24" s="274" t="s">
        <v>31</v>
      </c>
      <c r="I24" s="279"/>
      <c r="J24" s="274" t="s">
        <v>41</v>
      </c>
      <c r="K24" s="274" t="str">
        <f>VLOOKUP(A24,[0]!名簿女,11)</f>
        <v>深田　　零</v>
      </c>
      <c r="L24" s="280" t="s">
        <v>31</v>
      </c>
      <c r="M24" s="280" t="str">
        <f>VLOOKUP(A24,[0]!名簿女,13)</f>
        <v>中　海</v>
      </c>
      <c r="N24" s="335">
        <f>VLOOKUP(A24,[0]!名簿女,14)</f>
        <v>3</v>
      </c>
      <c r="O24" s="335" t="s">
        <v>41</v>
      </c>
      <c r="P24" s="274"/>
      <c r="Q24" s="335" t="str">
        <f>VLOOKUP(A24,[0]!名簿女,17)</f>
        <v>フカタ　レイ</v>
      </c>
      <c r="R24" s="274"/>
      <c r="S24" s="274">
        <v>1</v>
      </c>
      <c r="T24" s="274">
        <v>5</v>
      </c>
      <c r="U24" s="232"/>
      <c r="V24" s="232" t="str">
        <f t="shared" si="0"/>
        <v/>
      </c>
      <c r="W24" s="232" t="e">
        <f t="shared" si="1"/>
        <v>#VALUE!</v>
      </c>
      <c r="X24" s="234">
        <v>5</v>
      </c>
      <c r="Y24" s="232" t="e">
        <f>RANK(V24,V20:V27,1)</f>
        <v>#VALUE!</v>
      </c>
      <c r="AA24" s="234">
        <v>10005</v>
      </c>
    </row>
    <row r="25" spans="1:27" s="234" customFormat="1" x14ac:dyDescent="0.2">
      <c r="A25" s="333">
        <v>238</v>
      </c>
      <c r="B25" s="334" t="s">
        <v>207</v>
      </c>
      <c r="C25" s="333">
        <v>1</v>
      </c>
      <c r="D25" s="274" t="s">
        <v>12</v>
      </c>
      <c r="E25" s="274"/>
      <c r="F25" s="274"/>
      <c r="G25" s="278"/>
      <c r="H25" s="274" t="s">
        <v>31</v>
      </c>
      <c r="I25" s="279"/>
      <c r="J25" s="274" t="s">
        <v>41</v>
      </c>
      <c r="K25" s="274" t="str">
        <f>VLOOKUP(A25,[0]!名簿女,11)</f>
        <v>田中　詩乃</v>
      </c>
      <c r="L25" s="280" t="s">
        <v>31</v>
      </c>
      <c r="M25" s="280" t="str">
        <f>VLOOKUP(A25,[0]!名簿女,13)</f>
        <v>丸　内</v>
      </c>
      <c r="N25" s="335">
        <f>VLOOKUP(A25,[0]!名簿女,14)</f>
        <v>3</v>
      </c>
      <c r="O25" s="335" t="s">
        <v>41</v>
      </c>
      <c r="P25" s="274"/>
      <c r="Q25" s="335" t="str">
        <f>VLOOKUP(A25,[0]!名簿女,17)</f>
        <v>タナカ　シホ</v>
      </c>
      <c r="R25" s="274"/>
      <c r="S25" s="274">
        <v>1</v>
      </c>
      <c r="T25" s="333">
        <v>6</v>
      </c>
      <c r="U25" s="232"/>
      <c r="V25" s="232" t="str">
        <f t="shared" si="0"/>
        <v/>
      </c>
      <c r="W25" s="232" t="e">
        <f t="shared" si="1"/>
        <v>#VALUE!</v>
      </c>
      <c r="X25" s="234">
        <v>6</v>
      </c>
      <c r="Y25" s="232" t="e">
        <f>RANK(V25,V20:V27,1)</f>
        <v>#VALUE!</v>
      </c>
      <c r="AA25" s="234">
        <v>10006</v>
      </c>
    </row>
    <row r="26" spans="1:27" s="234" customFormat="1" x14ac:dyDescent="0.2">
      <c r="A26" s="333">
        <v>560</v>
      </c>
      <c r="B26" s="334" t="s">
        <v>207</v>
      </c>
      <c r="C26" s="333">
        <v>1</v>
      </c>
      <c r="D26" s="274" t="s">
        <v>12</v>
      </c>
      <c r="E26" s="274"/>
      <c r="F26" s="274"/>
      <c r="G26" s="278"/>
      <c r="H26" s="274" t="s">
        <v>31</v>
      </c>
      <c r="I26" s="279"/>
      <c r="J26" s="274" t="s">
        <v>41</v>
      </c>
      <c r="K26" s="274" t="str">
        <f>VLOOKUP(A26,[0]!名簿女,11)</f>
        <v>大原衣莉佳</v>
      </c>
      <c r="L26" s="280" t="s">
        <v>31</v>
      </c>
      <c r="M26" s="280" t="str">
        <f>VLOOKUP(A26,[0]!名簿女,13)</f>
        <v>南　部</v>
      </c>
      <c r="N26" s="335">
        <f>VLOOKUP(A26,[0]!名簿女,14)</f>
        <v>3</v>
      </c>
      <c r="O26" s="335" t="s">
        <v>41</v>
      </c>
      <c r="P26" s="274"/>
      <c r="Q26" s="335" t="str">
        <f>VLOOKUP(A26,[0]!名簿女,17)</f>
        <v>オオハラ　エリカ</v>
      </c>
      <c r="R26" s="274"/>
      <c r="S26" s="274">
        <v>1</v>
      </c>
      <c r="T26" s="333">
        <v>7</v>
      </c>
      <c r="U26" s="232"/>
      <c r="V26" s="232" t="str">
        <f t="shared" si="0"/>
        <v/>
      </c>
      <c r="W26" s="232" t="e">
        <f t="shared" si="1"/>
        <v>#VALUE!</v>
      </c>
      <c r="X26" s="234">
        <v>7</v>
      </c>
      <c r="Y26" s="232" t="e">
        <f>RANK(V26,V20:V27,1)</f>
        <v>#VALUE!</v>
      </c>
      <c r="AA26" s="234">
        <v>10007</v>
      </c>
    </row>
    <row r="27" spans="1:27" s="234" customFormat="1" ht="14.5" thickBot="1" x14ac:dyDescent="0.25">
      <c r="A27" s="336">
        <v>88</v>
      </c>
      <c r="B27" s="337" t="s">
        <v>207</v>
      </c>
      <c r="C27" s="336">
        <v>1</v>
      </c>
      <c r="D27" s="295" t="s">
        <v>12</v>
      </c>
      <c r="E27" s="295"/>
      <c r="F27" s="295"/>
      <c r="G27" s="338"/>
      <c r="H27" s="295" t="s">
        <v>31</v>
      </c>
      <c r="I27" s="339"/>
      <c r="J27" s="295" t="s">
        <v>41</v>
      </c>
      <c r="K27" s="295" t="str">
        <f>VLOOKUP(A27,[0]!名簿女,11)</f>
        <v>谷保　心菜</v>
      </c>
      <c r="L27" s="340" t="s">
        <v>31</v>
      </c>
      <c r="M27" s="340" t="str">
        <f>VLOOKUP(A27,[0]!名簿女,13)</f>
        <v>板　津</v>
      </c>
      <c r="N27" s="341">
        <f>VLOOKUP(A27,[0]!名簿女,14)</f>
        <v>1</v>
      </c>
      <c r="O27" s="341" t="s">
        <v>41</v>
      </c>
      <c r="P27" s="295"/>
      <c r="Q27" s="341" t="str">
        <f>VLOOKUP(A27,[0]!名簿女,17)</f>
        <v>タニホ　ココナ</v>
      </c>
      <c r="R27" s="295"/>
      <c r="S27" s="295">
        <v>1</v>
      </c>
      <c r="T27" s="336">
        <v>8</v>
      </c>
      <c r="U27" s="232"/>
      <c r="V27" s="232" t="str">
        <f t="shared" si="0"/>
        <v/>
      </c>
      <c r="W27" s="232" t="e">
        <f t="shared" si="1"/>
        <v>#VALUE!</v>
      </c>
      <c r="X27" s="234">
        <v>8</v>
      </c>
      <c r="Y27" s="232" t="e">
        <f>RANK(V27,V20:V27,1)</f>
        <v>#VALUE!</v>
      </c>
      <c r="AA27" s="234">
        <v>10008</v>
      </c>
    </row>
    <row r="28" spans="1:27" s="234" customFormat="1" x14ac:dyDescent="0.2">
      <c r="A28" s="328"/>
      <c r="B28" s="327" t="s">
        <v>207</v>
      </c>
      <c r="C28" s="328">
        <v>1</v>
      </c>
      <c r="D28" s="294" t="s">
        <v>12</v>
      </c>
      <c r="E28" s="294"/>
      <c r="F28" s="294"/>
      <c r="G28" s="329"/>
      <c r="H28" s="294" t="s">
        <v>31</v>
      </c>
      <c r="I28" s="330"/>
      <c r="J28" s="294" t="s">
        <v>41</v>
      </c>
      <c r="K28" s="294" t="e">
        <f>VLOOKUP(A28,[0]!名簿女,11)</f>
        <v>#N/A</v>
      </c>
      <c r="L28" s="331" t="s">
        <v>31</v>
      </c>
      <c r="M28" s="331" t="e">
        <f>VLOOKUP(A28,[0]!名簿女,13)</f>
        <v>#N/A</v>
      </c>
      <c r="N28" s="332" t="e">
        <f>VLOOKUP(A28,[0]!名簿女,14)</f>
        <v>#N/A</v>
      </c>
      <c r="O28" s="332" t="s">
        <v>41</v>
      </c>
      <c r="P28" s="294"/>
      <c r="Q28" s="332" t="e">
        <f>VLOOKUP(A28,[0]!名簿女,17)</f>
        <v>#N/A</v>
      </c>
      <c r="R28" s="294"/>
      <c r="S28" s="294">
        <v>2</v>
      </c>
      <c r="T28" s="328">
        <v>1</v>
      </c>
      <c r="U28" s="232"/>
      <c r="V28" s="232" t="str">
        <f t="shared" si="0"/>
        <v/>
      </c>
      <c r="W28" s="232" t="e">
        <f t="shared" si="1"/>
        <v>#VALUE!</v>
      </c>
      <c r="X28" s="234">
        <v>9</v>
      </c>
      <c r="Y28" s="232" t="e">
        <f>RANK(V28,V28:V35,1)</f>
        <v>#VALUE!</v>
      </c>
      <c r="AA28" s="234">
        <v>10009</v>
      </c>
    </row>
    <row r="29" spans="1:27" s="234" customFormat="1" x14ac:dyDescent="0.2">
      <c r="A29" s="333">
        <v>989</v>
      </c>
      <c r="B29" s="334" t="s">
        <v>207</v>
      </c>
      <c r="C29" s="333">
        <v>1</v>
      </c>
      <c r="D29" s="274" t="s">
        <v>12</v>
      </c>
      <c r="E29" s="274"/>
      <c r="F29" s="274"/>
      <c r="G29" s="278"/>
      <c r="H29" s="274" t="s">
        <v>31</v>
      </c>
      <c r="I29" s="279"/>
      <c r="J29" s="274" t="s">
        <v>41</v>
      </c>
      <c r="K29" s="274" t="str">
        <f>VLOOKUP(A29,[0]!名簿女,11)</f>
        <v>大西　紗奈</v>
      </c>
      <c r="L29" s="280" t="s">
        <v>31</v>
      </c>
      <c r="M29" s="280" t="str">
        <f>VLOOKUP(A29,[0]!名簿女,13)</f>
        <v>安　宅</v>
      </c>
      <c r="N29" s="335">
        <f>VLOOKUP(A29,[0]!名簿女,14)</f>
        <v>3</v>
      </c>
      <c r="O29" s="335" t="s">
        <v>41</v>
      </c>
      <c r="P29" s="274"/>
      <c r="Q29" s="335" t="str">
        <f>VLOOKUP(A29,[0]!名簿女,17)</f>
        <v>オオニシ　サナ</v>
      </c>
      <c r="R29" s="274"/>
      <c r="S29" s="274">
        <v>2</v>
      </c>
      <c r="T29" s="333">
        <v>2</v>
      </c>
      <c r="U29" s="232"/>
      <c r="V29" s="232" t="str">
        <f t="shared" si="0"/>
        <v/>
      </c>
      <c r="W29" s="232" t="e">
        <f t="shared" si="1"/>
        <v>#VALUE!</v>
      </c>
      <c r="X29" s="234">
        <v>10</v>
      </c>
      <c r="Y29" s="232" t="e">
        <f>RANK(V29,V28:V35,1)</f>
        <v>#VALUE!</v>
      </c>
      <c r="AA29" s="234">
        <v>10010</v>
      </c>
    </row>
    <row r="30" spans="1:27" s="234" customFormat="1" x14ac:dyDescent="0.2">
      <c r="A30" s="333">
        <v>561</v>
      </c>
      <c r="B30" s="334" t="s">
        <v>207</v>
      </c>
      <c r="C30" s="333">
        <v>1</v>
      </c>
      <c r="D30" s="274" t="s">
        <v>12</v>
      </c>
      <c r="E30" s="274"/>
      <c r="F30" s="274"/>
      <c r="G30" s="278"/>
      <c r="H30" s="274" t="s">
        <v>31</v>
      </c>
      <c r="I30" s="279"/>
      <c r="J30" s="274" t="s">
        <v>41</v>
      </c>
      <c r="K30" s="274" t="str">
        <f>VLOOKUP(A30,[0]!名簿女,11)</f>
        <v>中村優利愛</v>
      </c>
      <c r="L30" s="280" t="s">
        <v>31</v>
      </c>
      <c r="M30" s="280" t="str">
        <f>VLOOKUP(A30,[0]!名簿女,13)</f>
        <v>南　部</v>
      </c>
      <c r="N30" s="335">
        <f>VLOOKUP(A30,[0]!名簿女,14)</f>
        <v>3</v>
      </c>
      <c r="O30" s="335" t="s">
        <v>41</v>
      </c>
      <c r="P30" s="274"/>
      <c r="Q30" s="335" t="str">
        <f>VLOOKUP(A30,[0]!名簿女,17)</f>
        <v>ナカムラ　ユリア</v>
      </c>
      <c r="R30" s="274"/>
      <c r="S30" s="274">
        <v>2</v>
      </c>
      <c r="T30" s="333">
        <v>3</v>
      </c>
      <c r="U30" s="232"/>
      <c r="V30" s="232" t="str">
        <f t="shared" si="0"/>
        <v/>
      </c>
      <c r="W30" s="232" t="e">
        <f t="shared" si="1"/>
        <v>#VALUE!</v>
      </c>
      <c r="X30" s="234">
        <v>11</v>
      </c>
      <c r="Y30" s="232" t="e">
        <f>RANK(V30,V28:V35,1)</f>
        <v>#VALUE!</v>
      </c>
      <c r="AA30" s="234">
        <v>10011</v>
      </c>
    </row>
    <row r="31" spans="1:27" s="234" customFormat="1" x14ac:dyDescent="0.2">
      <c r="A31" s="333">
        <v>240</v>
      </c>
      <c r="B31" s="334" t="s">
        <v>207</v>
      </c>
      <c r="C31" s="333">
        <v>1</v>
      </c>
      <c r="D31" s="274" t="s">
        <v>12</v>
      </c>
      <c r="E31" s="274"/>
      <c r="F31" s="274"/>
      <c r="G31" s="278"/>
      <c r="H31" s="274" t="s">
        <v>31</v>
      </c>
      <c r="I31" s="279"/>
      <c r="J31" s="274" t="s">
        <v>41</v>
      </c>
      <c r="K31" s="274" t="str">
        <f>VLOOKUP(A31,[0]!名簿女,11)</f>
        <v>前田　帆乃</v>
      </c>
      <c r="L31" s="280" t="s">
        <v>31</v>
      </c>
      <c r="M31" s="280" t="str">
        <f>VLOOKUP(A31,[0]!名簿女,13)</f>
        <v>丸　内</v>
      </c>
      <c r="N31" s="335">
        <f>VLOOKUP(A31,[0]!名簿女,14)</f>
        <v>3</v>
      </c>
      <c r="O31" s="335" t="s">
        <v>41</v>
      </c>
      <c r="P31" s="274"/>
      <c r="Q31" s="335" t="str">
        <f>VLOOKUP(A31,[0]!名簿女,17)</f>
        <v>マエダ　ホノ</v>
      </c>
      <c r="R31" s="274"/>
      <c r="S31" s="274">
        <v>2</v>
      </c>
      <c r="T31" s="333">
        <v>4</v>
      </c>
      <c r="U31" s="232"/>
      <c r="V31" s="232" t="str">
        <f t="shared" si="0"/>
        <v/>
      </c>
      <c r="W31" s="232" t="e">
        <f t="shared" si="1"/>
        <v>#VALUE!</v>
      </c>
      <c r="X31" s="234">
        <v>12</v>
      </c>
      <c r="Y31" s="232" t="e">
        <f>RANK(V31,V28:V35,1)</f>
        <v>#VALUE!</v>
      </c>
      <c r="AA31" s="234">
        <v>10012</v>
      </c>
    </row>
    <row r="32" spans="1:27" s="234" customFormat="1" x14ac:dyDescent="0.2">
      <c r="A32" s="274">
        <v>700</v>
      </c>
      <c r="B32" s="334" t="s">
        <v>207</v>
      </c>
      <c r="C32" s="333">
        <v>1</v>
      </c>
      <c r="D32" s="274" t="s">
        <v>12</v>
      </c>
      <c r="E32" s="276"/>
      <c r="F32" s="274"/>
      <c r="G32" s="278"/>
      <c r="H32" s="274" t="s">
        <v>31</v>
      </c>
      <c r="I32" s="279"/>
      <c r="J32" s="274" t="s">
        <v>41</v>
      </c>
      <c r="K32" s="274" t="str">
        <f>VLOOKUP(A32,[0]!名簿女,11)</f>
        <v>新　　百花</v>
      </c>
      <c r="L32" s="274" t="s">
        <v>31</v>
      </c>
      <c r="M32" s="274" t="str">
        <f>VLOOKUP(A32,[0]!名簿女,13)</f>
        <v>国　府</v>
      </c>
      <c r="N32" s="335">
        <f>VLOOKUP(A32,[0]!名簿女,14)</f>
        <v>3</v>
      </c>
      <c r="O32" s="335" t="s">
        <v>41</v>
      </c>
      <c r="P32" s="274"/>
      <c r="Q32" s="335" t="str">
        <f>VLOOKUP(A32,[0]!名簿女,17)</f>
        <v>シン　モモカ</v>
      </c>
      <c r="R32" s="274"/>
      <c r="S32" s="274">
        <v>2</v>
      </c>
      <c r="T32" s="274">
        <v>5</v>
      </c>
      <c r="U32" s="232"/>
      <c r="V32" s="232" t="str">
        <f t="shared" si="0"/>
        <v/>
      </c>
      <c r="W32" s="232" t="e">
        <f t="shared" si="1"/>
        <v>#VALUE!</v>
      </c>
      <c r="X32" s="234">
        <v>13</v>
      </c>
      <c r="Y32" s="232" t="e">
        <f>RANK(V32,V28:V35,1)</f>
        <v>#VALUE!</v>
      </c>
      <c r="AA32" s="234">
        <v>10013</v>
      </c>
    </row>
    <row r="33" spans="1:27" s="234" customFormat="1" x14ac:dyDescent="0.2">
      <c r="A33" s="333">
        <v>389</v>
      </c>
      <c r="B33" s="334" t="s">
        <v>207</v>
      </c>
      <c r="C33" s="333">
        <v>1</v>
      </c>
      <c r="D33" s="274" t="s">
        <v>12</v>
      </c>
      <c r="E33" s="274"/>
      <c r="F33" s="274"/>
      <c r="G33" s="278"/>
      <c r="H33" s="274" t="s">
        <v>31</v>
      </c>
      <c r="I33" s="279"/>
      <c r="J33" s="274" t="s">
        <v>41</v>
      </c>
      <c r="K33" s="274" t="str">
        <f>VLOOKUP(A33,[0]!名簿女,11)</f>
        <v>立花　汐月</v>
      </c>
      <c r="L33" s="280" t="s">
        <v>31</v>
      </c>
      <c r="M33" s="280" t="str">
        <f>VLOOKUP(A33,[0]!名簿女,13)</f>
        <v>松　陽</v>
      </c>
      <c r="N33" s="335">
        <f>VLOOKUP(A33,[0]!名簿女,14)</f>
        <v>3</v>
      </c>
      <c r="O33" s="335" t="s">
        <v>41</v>
      </c>
      <c r="P33" s="274"/>
      <c r="Q33" s="335" t="str">
        <f>VLOOKUP(A33,[0]!名簿女,17)</f>
        <v>タチバナ　シヅク</v>
      </c>
      <c r="R33" s="274"/>
      <c r="S33" s="274">
        <v>2</v>
      </c>
      <c r="T33" s="333">
        <v>6</v>
      </c>
      <c r="U33" s="232"/>
      <c r="V33" s="232" t="str">
        <f t="shared" si="0"/>
        <v/>
      </c>
      <c r="W33" s="232" t="e">
        <f t="shared" si="1"/>
        <v>#VALUE!</v>
      </c>
      <c r="X33" s="234">
        <v>14</v>
      </c>
      <c r="Y33" s="232" t="e">
        <f>RANK(V33,V28:V35,1)</f>
        <v>#VALUE!</v>
      </c>
      <c r="AA33" s="234">
        <v>10014</v>
      </c>
    </row>
    <row r="34" spans="1:27" s="234" customFormat="1" x14ac:dyDescent="0.2">
      <c r="A34" s="333">
        <v>183</v>
      </c>
      <c r="B34" s="334" t="s">
        <v>207</v>
      </c>
      <c r="C34" s="333">
        <v>1</v>
      </c>
      <c r="D34" s="274" t="s">
        <v>12</v>
      </c>
      <c r="E34" s="274"/>
      <c r="F34" s="274"/>
      <c r="G34" s="278"/>
      <c r="H34" s="274" t="s">
        <v>31</v>
      </c>
      <c r="I34" s="279"/>
      <c r="J34" s="274" t="s">
        <v>41</v>
      </c>
      <c r="K34" s="274" t="str">
        <f>VLOOKUP(A34,[0]!名簿女,11)</f>
        <v>山崎ほのか</v>
      </c>
      <c r="L34" s="280" t="s">
        <v>31</v>
      </c>
      <c r="M34" s="280" t="str">
        <f>VLOOKUP(A34,[0]!名簿女,13)</f>
        <v>芦　城</v>
      </c>
      <c r="N34" s="335">
        <f>VLOOKUP(A34,[0]!名簿女,14)</f>
        <v>3</v>
      </c>
      <c r="O34" s="335" t="s">
        <v>41</v>
      </c>
      <c r="P34" s="274"/>
      <c r="Q34" s="335" t="str">
        <f>VLOOKUP(A34,[0]!名簿女,17)</f>
        <v>ヤマザキ　ホノカ</v>
      </c>
      <c r="R34" s="274"/>
      <c r="S34" s="274">
        <v>2</v>
      </c>
      <c r="T34" s="333">
        <v>7</v>
      </c>
      <c r="U34" s="232"/>
      <c r="V34" s="232" t="str">
        <f t="shared" si="0"/>
        <v/>
      </c>
      <c r="W34" s="232" t="e">
        <f t="shared" si="1"/>
        <v>#VALUE!</v>
      </c>
      <c r="X34" s="234">
        <v>15</v>
      </c>
      <c r="Y34" s="232" t="e">
        <f>RANK(V34,V28:V35,1)</f>
        <v>#VALUE!</v>
      </c>
      <c r="AA34" s="234">
        <v>10015</v>
      </c>
    </row>
    <row r="35" spans="1:27" s="234" customFormat="1" ht="14.5" thickBot="1" x14ac:dyDescent="0.25">
      <c r="A35" s="295">
        <v>85</v>
      </c>
      <c r="B35" s="337" t="s">
        <v>207</v>
      </c>
      <c r="C35" s="336">
        <v>1</v>
      </c>
      <c r="D35" s="295" t="s">
        <v>12</v>
      </c>
      <c r="E35" s="342"/>
      <c r="F35" s="295"/>
      <c r="G35" s="338"/>
      <c r="H35" s="295" t="s">
        <v>31</v>
      </c>
      <c r="I35" s="339"/>
      <c r="J35" s="295" t="s">
        <v>41</v>
      </c>
      <c r="K35" s="295" t="str">
        <f>VLOOKUP(A35,[0]!名簿女,11)</f>
        <v>上田　　椿</v>
      </c>
      <c r="L35" s="295" t="s">
        <v>31</v>
      </c>
      <c r="M35" s="295" t="str">
        <f>VLOOKUP(A35,[0]!名簿女,13)</f>
        <v>板　津</v>
      </c>
      <c r="N35" s="341">
        <f>VLOOKUP(A35,[0]!名簿女,14)</f>
        <v>1</v>
      </c>
      <c r="O35" s="341" t="s">
        <v>41</v>
      </c>
      <c r="P35" s="295"/>
      <c r="Q35" s="341" t="str">
        <f>VLOOKUP(A35,[0]!名簿女,17)</f>
        <v>ウエダ　ツバキ</v>
      </c>
      <c r="R35" s="295"/>
      <c r="S35" s="295">
        <v>2</v>
      </c>
      <c r="T35" s="336">
        <v>8</v>
      </c>
      <c r="U35" s="232"/>
      <c r="V35" s="232" t="str">
        <f t="shared" si="0"/>
        <v/>
      </c>
      <c r="W35" s="232" t="e">
        <f t="shared" si="1"/>
        <v>#VALUE!</v>
      </c>
      <c r="X35" s="234">
        <v>16</v>
      </c>
      <c r="Y35" s="232" t="e">
        <f>RANK(V35,V28:V35,1)</f>
        <v>#VALUE!</v>
      </c>
      <c r="AA35" s="234">
        <v>10016</v>
      </c>
    </row>
    <row r="36" spans="1:27" s="234" customFormat="1" x14ac:dyDescent="0.2">
      <c r="A36" s="328"/>
      <c r="B36" s="327" t="s">
        <v>207</v>
      </c>
      <c r="C36" s="328">
        <v>1</v>
      </c>
      <c r="D36" s="294" t="s">
        <v>12</v>
      </c>
      <c r="E36" s="294"/>
      <c r="F36" s="294"/>
      <c r="G36" s="329"/>
      <c r="H36" s="294" t="s">
        <v>31</v>
      </c>
      <c r="I36" s="330"/>
      <c r="J36" s="294" t="s">
        <v>41</v>
      </c>
      <c r="K36" s="294" t="e">
        <f>VLOOKUP(A36,[0]!名簿女,11)</f>
        <v>#N/A</v>
      </c>
      <c r="L36" s="331" t="s">
        <v>31</v>
      </c>
      <c r="M36" s="331" t="e">
        <f>VLOOKUP(A36,[0]!名簿女,13)</f>
        <v>#N/A</v>
      </c>
      <c r="N36" s="332" t="e">
        <f>VLOOKUP(A36,[0]!名簿女,14)</f>
        <v>#N/A</v>
      </c>
      <c r="O36" s="332" t="s">
        <v>41</v>
      </c>
      <c r="P36" s="294"/>
      <c r="Q36" s="332" t="e">
        <f>VLOOKUP(A36,[0]!名簿女,17)</f>
        <v>#N/A</v>
      </c>
      <c r="R36" s="294"/>
      <c r="S36" s="294">
        <v>3</v>
      </c>
      <c r="T36" s="328">
        <v>1</v>
      </c>
      <c r="U36" s="232"/>
      <c r="V36" s="232" t="str">
        <f t="shared" si="0"/>
        <v/>
      </c>
      <c r="W36" s="232" t="e">
        <f t="shared" si="1"/>
        <v>#VALUE!</v>
      </c>
      <c r="X36" s="234">
        <v>17</v>
      </c>
      <c r="Y36" s="232" t="e">
        <f>RANK(V36,V36:V43,1)</f>
        <v>#VALUE!</v>
      </c>
      <c r="AA36" s="234">
        <v>10017</v>
      </c>
    </row>
    <row r="37" spans="1:27" s="234" customFormat="1" x14ac:dyDescent="0.2">
      <c r="A37" s="333">
        <v>990</v>
      </c>
      <c r="B37" s="334" t="s">
        <v>207</v>
      </c>
      <c r="C37" s="333">
        <v>1</v>
      </c>
      <c r="D37" s="274" t="s">
        <v>12</v>
      </c>
      <c r="E37" s="274"/>
      <c r="F37" s="274"/>
      <c r="G37" s="278"/>
      <c r="H37" s="274" t="s">
        <v>31</v>
      </c>
      <c r="I37" s="279"/>
      <c r="J37" s="274" t="s">
        <v>41</v>
      </c>
      <c r="K37" s="274" t="str">
        <f>VLOOKUP(A37,[0]!名簿女,11)</f>
        <v>木村奈々夏</v>
      </c>
      <c r="L37" s="280" t="s">
        <v>31</v>
      </c>
      <c r="M37" s="280" t="str">
        <f>VLOOKUP(A37,[0]!名簿女,13)</f>
        <v>安　宅</v>
      </c>
      <c r="N37" s="335">
        <f>VLOOKUP(A37,[0]!名簿女,14)</f>
        <v>3</v>
      </c>
      <c r="O37" s="335" t="s">
        <v>41</v>
      </c>
      <c r="P37" s="274"/>
      <c r="Q37" s="335" t="str">
        <f>VLOOKUP(A37,[0]!名簿女,17)</f>
        <v>キムラ　ナナカ</v>
      </c>
      <c r="R37" s="274"/>
      <c r="S37" s="274">
        <v>3</v>
      </c>
      <c r="T37" s="333">
        <v>2</v>
      </c>
      <c r="U37" s="232"/>
      <c r="V37" s="232" t="str">
        <f t="shared" si="0"/>
        <v/>
      </c>
      <c r="W37" s="232" t="e">
        <f t="shared" si="1"/>
        <v>#VALUE!</v>
      </c>
      <c r="X37" s="234">
        <v>18</v>
      </c>
      <c r="Y37" s="232" t="e">
        <f>RANK(V37,V36:V43,1)</f>
        <v>#VALUE!</v>
      </c>
      <c r="AA37" s="234">
        <v>10018</v>
      </c>
    </row>
    <row r="38" spans="1:27" s="234" customFormat="1" x14ac:dyDescent="0.2">
      <c r="A38" s="333">
        <v>390</v>
      </c>
      <c r="B38" s="334" t="s">
        <v>207</v>
      </c>
      <c r="C38" s="333">
        <v>1</v>
      </c>
      <c r="D38" s="274" t="s">
        <v>12</v>
      </c>
      <c r="E38" s="274"/>
      <c r="F38" s="274"/>
      <c r="G38" s="278"/>
      <c r="H38" s="274" t="s">
        <v>31</v>
      </c>
      <c r="I38" s="279"/>
      <c r="J38" s="274" t="s">
        <v>41</v>
      </c>
      <c r="K38" s="274" t="str">
        <f>VLOOKUP(A38,[0]!名簿女,11)</f>
        <v>德田　朱里</v>
      </c>
      <c r="L38" s="280" t="s">
        <v>31</v>
      </c>
      <c r="M38" s="280" t="str">
        <f>VLOOKUP(A38,[0]!名簿女,13)</f>
        <v>松　陽</v>
      </c>
      <c r="N38" s="335">
        <f>VLOOKUP(A38,[0]!名簿女,14)</f>
        <v>3</v>
      </c>
      <c r="O38" s="335" t="s">
        <v>41</v>
      </c>
      <c r="P38" s="274"/>
      <c r="Q38" s="335" t="str">
        <f>VLOOKUP(A38,[0]!名簿女,17)</f>
        <v>トクダ　アカリ</v>
      </c>
      <c r="R38" s="274"/>
      <c r="S38" s="274">
        <v>3</v>
      </c>
      <c r="T38" s="333">
        <v>3</v>
      </c>
      <c r="U38" s="232"/>
      <c r="V38" s="232" t="str">
        <f t="shared" si="0"/>
        <v/>
      </c>
      <c r="W38" s="232" t="e">
        <f t="shared" si="1"/>
        <v>#VALUE!</v>
      </c>
      <c r="X38" s="234">
        <v>19</v>
      </c>
      <c r="Y38" s="232" t="e">
        <f>RANK(V38,V36:V43,1)</f>
        <v>#VALUE!</v>
      </c>
      <c r="AA38" s="234">
        <v>10019</v>
      </c>
    </row>
    <row r="39" spans="1:27" s="234" customFormat="1" x14ac:dyDescent="0.2">
      <c r="A39" s="333">
        <v>569</v>
      </c>
      <c r="B39" s="334" t="s">
        <v>207</v>
      </c>
      <c r="C39" s="333">
        <v>1</v>
      </c>
      <c r="D39" s="274" t="s">
        <v>12</v>
      </c>
      <c r="E39" s="274"/>
      <c r="F39" s="274"/>
      <c r="G39" s="278"/>
      <c r="H39" s="274" t="s">
        <v>31</v>
      </c>
      <c r="I39" s="279"/>
      <c r="J39" s="274" t="s">
        <v>41</v>
      </c>
      <c r="K39" s="274" t="str">
        <f>VLOOKUP(A39,[0]!名簿女,11)</f>
        <v>清水あさみ</v>
      </c>
      <c r="L39" s="280" t="s">
        <v>31</v>
      </c>
      <c r="M39" s="280" t="str">
        <f>VLOOKUP(A39,[0]!名簿女,13)</f>
        <v>南　部</v>
      </c>
      <c r="N39" s="335">
        <f>VLOOKUP(A39,[0]!名簿女,14)</f>
        <v>2</v>
      </c>
      <c r="O39" s="335" t="s">
        <v>41</v>
      </c>
      <c r="P39" s="274"/>
      <c r="Q39" s="335" t="str">
        <f>VLOOKUP(A39,[0]!名簿女,17)</f>
        <v>シミズ　アサミ</v>
      </c>
      <c r="R39" s="274"/>
      <c r="S39" s="274">
        <v>3</v>
      </c>
      <c r="T39" s="333">
        <v>4</v>
      </c>
      <c r="U39" s="232"/>
      <c r="V39" s="232" t="str">
        <f t="shared" si="0"/>
        <v/>
      </c>
      <c r="W39" s="232" t="e">
        <f t="shared" si="1"/>
        <v>#VALUE!</v>
      </c>
      <c r="X39" s="234">
        <v>20</v>
      </c>
      <c r="Y39" s="232" t="e">
        <f>RANK(V39,V36:V43,1)</f>
        <v>#VALUE!</v>
      </c>
      <c r="AA39" s="234">
        <v>10020</v>
      </c>
    </row>
    <row r="40" spans="1:27" s="234" customFormat="1" x14ac:dyDescent="0.2">
      <c r="A40" s="333">
        <v>170</v>
      </c>
      <c r="B40" s="334" t="s">
        <v>207</v>
      </c>
      <c r="C40" s="333">
        <v>1</v>
      </c>
      <c r="D40" s="274" t="s">
        <v>12</v>
      </c>
      <c r="E40" s="274"/>
      <c r="F40" s="274"/>
      <c r="G40" s="278"/>
      <c r="H40" s="274" t="s">
        <v>31</v>
      </c>
      <c r="I40" s="279"/>
      <c r="J40" s="274" t="s">
        <v>41</v>
      </c>
      <c r="K40" s="274" t="str">
        <f>VLOOKUP(A40,[0]!名簿女,11)</f>
        <v>木田幸々萌</v>
      </c>
      <c r="L40" s="280" t="s">
        <v>31</v>
      </c>
      <c r="M40" s="280" t="str">
        <f>VLOOKUP(A40,[0]!名簿女,13)</f>
        <v>芦　城</v>
      </c>
      <c r="N40" s="335">
        <f>VLOOKUP(A40,[0]!名簿女,14)</f>
        <v>3</v>
      </c>
      <c r="O40" s="335" t="s">
        <v>41</v>
      </c>
      <c r="P40" s="274"/>
      <c r="Q40" s="335" t="str">
        <f>VLOOKUP(A40,[0]!名簿女,17)</f>
        <v>キダ　ココモ</v>
      </c>
      <c r="R40" s="274"/>
      <c r="S40" s="274">
        <v>3</v>
      </c>
      <c r="T40" s="274">
        <v>5</v>
      </c>
      <c r="U40" s="232"/>
      <c r="V40" s="232" t="str">
        <f t="shared" si="0"/>
        <v/>
      </c>
      <c r="W40" s="232" t="e">
        <f t="shared" si="1"/>
        <v>#VALUE!</v>
      </c>
      <c r="X40" s="234">
        <v>21</v>
      </c>
      <c r="Y40" s="232" t="e">
        <f>RANK(V40,V36:V43,1)</f>
        <v>#VALUE!</v>
      </c>
      <c r="AA40" s="234">
        <v>10021</v>
      </c>
    </row>
    <row r="41" spans="1:27" s="234" customFormat="1" x14ac:dyDescent="0.2">
      <c r="A41" s="333">
        <v>239</v>
      </c>
      <c r="B41" s="334" t="s">
        <v>207</v>
      </c>
      <c r="C41" s="333">
        <v>1</v>
      </c>
      <c r="D41" s="274" t="s">
        <v>12</v>
      </c>
      <c r="E41" s="274"/>
      <c r="F41" s="274"/>
      <c r="G41" s="278"/>
      <c r="H41" s="274" t="s">
        <v>31</v>
      </c>
      <c r="I41" s="279"/>
      <c r="J41" s="274" t="s">
        <v>41</v>
      </c>
      <c r="K41" s="274" t="str">
        <f>VLOOKUP(A41,[0]!名簿女,11)</f>
        <v>藤本みのり</v>
      </c>
      <c r="L41" s="280" t="s">
        <v>31</v>
      </c>
      <c r="M41" s="280" t="str">
        <f>VLOOKUP(A41,[0]!名簿女,13)</f>
        <v>丸　内</v>
      </c>
      <c r="N41" s="335">
        <f>VLOOKUP(A41,[0]!名簿女,14)</f>
        <v>3</v>
      </c>
      <c r="O41" s="335" t="s">
        <v>41</v>
      </c>
      <c r="P41" s="274"/>
      <c r="Q41" s="335" t="str">
        <f>VLOOKUP(A41,[0]!名簿女,17)</f>
        <v>フジモト　ミノリ</v>
      </c>
      <c r="R41" s="274"/>
      <c r="S41" s="274">
        <v>3</v>
      </c>
      <c r="T41" s="333">
        <v>6</v>
      </c>
      <c r="U41" s="232"/>
      <c r="V41" s="232" t="str">
        <f t="shared" si="0"/>
        <v/>
      </c>
      <c r="W41" s="232" t="e">
        <f t="shared" si="1"/>
        <v>#VALUE!</v>
      </c>
      <c r="X41" s="234">
        <v>22</v>
      </c>
      <c r="Y41" s="232" t="e">
        <f>RANK(V41,V36:V43,1)</f>
        <v>#VALUE!</v>
      </c>
      <c r="AA41" s="234">
        <v>10022</v>
      </c>
    </row>
    <row r="42" spans="1:27" s="234" customFormat="1" x14ac:dyDescent="0.2">
      <c r="A42" s="333">
        <v>89</v>
      </c>
      <c r="B42" s="334" t="s">
        <v>207</v>
      </c>
      <c r="C42" s="333">
        <v>1</v>
      </c>
      <c r="D42" s="274" t="s">
        <v>12</v>
      </c>
      <c r="E42" s="274"/>
      <c r="F42" s="274"/>
      <c r="G42" s="278"/>
      <c r="H42" s="274" t="s">
        <v>31</v>
      </c>
      <c r="I42" s="279"/>
      <c r="J42" s="274" t="s">
        <v>41</v>
      </c>
      <c r="K42" s="274" t="str">
        <f>VLOOKUP(A42,[0]!名簿女,11)</f>
        <v>出口　碧海</v>
      </c>
      <c r="L42" s="280" t="s">
        <v>31</v>
      </c>
      <c r="M42" s="280" t="str">
        <f>VLOOKUP(A42,[0]!名簿女,13)</f>
        <v>板　津</v>
      </c>
      <c r="N42" s="335">
        <f>VLOOKUP(A42,[0]!名簿女,14)</f>
        <v>1</v>
      </c>
      <c r="O42" s="335" t="s">
        <v>41</v>
      </c>
      <c r="P42" s="274"/>
      <c r="Q42" s="335" t="str">
        <f>VLOOKUP(A42,[0]!名簿女,17)</f>
        <v>デグチ　ミム</v>
      </c>
      <c r="R42" s="274"/>
      <c r="S42" s="274">
        <v>3</v>
      </c>
      <c r="T42" s="333">
        <v>7</v>
      </c>
      <c r="U42" s="232"/>
      <c r="V42" s="232" t="str">
        <f t="shared" si="0"/>
        <v/>
      </c>
      <c r="W42" s="232" t="e">
        <f t="shared" si="1"/>
        <v>#VALUE!</v>
      </c>
      <c r="X42" s="234">
        <v>23</v>
      </c>
      <c r="Y42" s="232" t="e">
        <f>RANK(V42,V36:V43,1)</f>
        <v>#VALUE!</v>
      </c>
      <c r="AA42" s="234">
        <v>10023</v>
      </c>
    </row>
    <row r="43" spans="1:27" s="234" customFormat="1" ht="14.5" thickBot="1" x14ac:dyDescent="0.25">
      <c r="A43" s="336"/>
      <c r="B43" s="337" t="s">
        <v>207</v>
      </c>
      <c r="C43" s="336">
        <v>1</v>
      </c>
      <c r="D43" s="295" t="s">
        <v>12</v>
      </c>
      <c r="E43" s="295"/>
      <c r="F43" s="295"/>
      <c r="G43" s="338"/>
      <c r="H43" s="295" t="s">
        <v>31</v>
      </c>
      <c r="I43" s="339"/>
      <c r="J43" s="295" t="s">
        <v>41</v>
      </c>
      <c r="K43" s="295" t="e">
        <f>VLOOKUP(A43,[0]!名簿女,11)</f>
        <v>#N/A</v>
      </c>
      <c r="L43" s="340" t="s">
        <v>31</v>
      </c>
      <c r="M43" s="340" t="e">
        <f>VLOOKUP(A43,[0]!名簿女,13)</f>
        <v>#N/A</v>
      </c>
      <c r="N43" s="341" t="e">
        <f>VLOOKUP(A43,[0]!名簿女,14)</f>
        <v>#N/A</v>
      </c>
      <c r="O43" s="341" t="s">
        <v>41</v>
      </c>
      <c r="P43" s="295"/>
      <c r="Q43" s="341" t="e">
        <f>VLOOKUP(A43,[0]!名簿女,17)</f>
        <v>#N/A</v>
      </c>
      <c r="R43" s="295"/>
      <c r="S43" s="295">
        <v>3</v>
      </c>
      <c r="T43" s="336">
        <v>8</v>
      </c>
      <c r="U43" s="232"/>
      <c r="V43" s="232" t="str">
        <f t="shared" si="0"/>
        <v/>
      </c>
      <c r="W43" s="232" t="e">
        <f t="shared" si="1"/>
        <v>#VALUE!</v>
      </c>
      <c r="X43" s="234">
        <v>24</v>
      </c>
      <c r="Y43" s="232" t="e">
        <f>RANK(V43,V36:V43,1)</f>
        <v>#VALUE!</v>
      </c>
      <c r="AA43" s="234">
        <v>10024</v>
      </c>
    </row>
    <row r="44" spans="1:27" s="234" customFormat="1" x14ac:dyDescent="0.2">
      <c r="A44" s="343"/>
      <c r="B44" s="344" t="s">
        <v>207</v>
      </c>
      <c r="C44" s="343">
        <v>1</v>
      </c>
      <c r="D44" s="296" t="s">
        <v>12</v>
      </c>
      <c r="E44" s="296"/>
      <c r="F44" s="296"/>
      <c r="G44" s="345"/>
      <c r="H44" s="296" t="s">
        <v>31</v>
      </c>
      <c r="I44" s="346"/>
      <c r="J44" s="296" t="s">
        <v>41</v>
      </c>
      <c r="K44" s="296" t="e">
        <f>VLOOKUP(A44,[0]!名簿女,11)</f>
        <v>#N/A</v>
      </c>
      <c r="L44" s="347" t="s">
        <v>31</v>
      </c>
      <c r="M44" s="347" t="e">
        <f>VLOOKUP(A44,[0]!名簿女,13)</f>
        <v>#N/A</v>
      </c>
      <c r="N44" s="348" t="e">
        <f>VLOOKUP(A44,[0]!名簿女,14)</f>
        <v>#N/A</v>
      </c>
      <c r="O44" s="348" t="s">
        <v>41</v>
      </c>
      <c r="P44" s="296"/>
      <c r="Q44" s="348" t="e">
        <f>VLOOKUP(A44,[0]!名簿女,17)</f>
        <v>#N/A</v>
      </c>
      <c r="R44" s="296"/>
      <c r="S44" s="296">
        <v>4</v>
      </c>
      <c r="T44" s="343">
        <v>1</v>
      </c>
      <c r="U44" s="232"/>
      <c r="V44" s="232" t="str">
        <f t="shared" si="0"/>
        <v/>
      </c>
      <c r="W44" s="232" t="e">
        <f t="shared" si="1"/>
        <v>#VALUE!</v>
      </c>
      <c r="X44" s="234">
        <v>25</v>
      </c>
      <c r="Y44" s="232" t="e">
        <f>RANK(V44,V44:V51,1)</f>
        <v>#VALUE!</v>
      </c>
      <c r="AA44" s="234">
        <v>10025</v>
      </c>
    </row>
    <row r="45" spans="1:27" s="234" customFormat="1" x14ac:dyDescent="0.2">
      <c r="A45" s="274"/>
      <c r="B45" s="334" t="s">
        <v>207</v>
      </c>
      <c r="C45" s="333">
        <v>1</v>
      </c>
      <c r="D45" s="274" t="s">
        <v>12</v>
      </c>
      <c r="E45" s="274"/>
      <c r="F45" s="274"/>
      <c r="G45" s="278"/>
      <c r="H45" s="274" t="s">
        <v>31</v>
      </c>
      <c r="I45" s="279"/>
      <c r="J45" s="274" t="s">
        <v>41</v>
      </c>
      <c r="K45" s="274" t="e">
        <f>VLOOKUP(A45,[0]!名簿女,11)</f>
        <v>#N/A</v>
      </c>
      <c r="L45" s="280" t="s">
        <v>31</v>
      </c>
      <c r="M45" s="280" t="e">
        <f>VLOOKUP(A45,[0]!名簿女,13)</f>
        <v>#N/A</v>
      </c>
      <c r="N45" s="335" t="e">
        <f>VLOOKUP(A45,[0]!名簿女,14)</f>
        <v>#N/A</v>
      </c>
      <c r="O45" s="335" t="s">
        <v>41</v>
      </c>
      <c r="P45" s="274"/>
      <c r="Q45" s="335" t="e">
        <f>VLOOKUP(A45,[0]!名簿女,17)</f>
        <v>#N/A</v>
      </c>
      <c r="R45" s="274"/>
      <c r="S45" s="274">
        <v>4</v>
      </c>
      <c r="T45" s="333">
        <v>2</v>
      </c>
      <c r="U45" s="232"/>
      <c r="V45" s="232" t="str">
        <f t="shared" si="0"/>
        <v/>
      </c>
      <c r="W45" s="232" t="e">
        <f t="shared" si="1"/>
        <v>#VALUE!</v>
      </c>
      <c r="X45" s="234">
        <v>26</v>
      </c>
      <c r="Y45" s="232" t="e">
        <f>RANK(V45,V44:V51,1)</f>
        <v>#VALUE!</v>
      </c>
      <c r="AA45" s="234">
        <v>10026</v>
      </c>
    </row>
    <row r="46" spans="1:27" s="234" customFormat="1" x14ac:dyDescent="0.2">
      <c r="A46" s="333"/>
      <c r="B46" s="334" t="s">
        <v>207</v>
      </c>
      <c r="C46" s="333">
        <v>1</v>
      </c>
      <c r="D46" s="274" t="s">
        <v>12</v>
      </c>
      <c r="E46" s="274"/>
      <c r="F46" s="274"/>
      <c r="G46" s="278"/>
      <c r="H46" s="274" t="s">
        <v>31</v>
      </c>
      <c r="I46" s="279"/>
      <c r="J46" s="274" t="s">
        <v>41</v>
      </c>
      <c r="K46" s="274" t="e">
        <f>VLOOKUP(A46,[0]!名簿女,11)</f>
        <v>#N/A</v>
      </c>
      <c r="L46" s="280" t="s">
        <v>31</v>
      </c>
      <c r="M46" s="280" t="e">
        <f>VLOOKUP(A46,[0]!名簿女,13)</f>
        <v>#N/A</v>
      </c>
      <c r="N46" s="335" t="e">
        <f>VLOOKUP(A46,[0]!名簿女,14)</f>
        <v>#N/A</v>
      </c>
      <c r="O46" s="335" t="s">
        <v>41</v>
      </c>
      <c r="P46" s="274"/>
      <c r="Q46" s="335" t="e">
        <f>VLOOKUP(A46,[0]!名簿女,17)</f>
        <v>#N/A</v>
      </c>
      <c r="R46" s="274"/>
      <c r="S46" s="274">
        <v>4</v>
      </c>
      <c r="T46" s="333">
        <v>3</v>
      </c>
      <c r="U46" s="232"/>
      <c r="V46" s="232" t="str">
        <f t="shared" si="0"/>
        <v/>
      </c>
      <c r="W46" s="232" t="e">
        <f t="shared" si="1"/>
        <v>#VALUE!</v>
      </c>
      <c r="X46" s="234">
        <v>27</v>
      </c>
      <c r="Y46" s="232" t="e">
        <f>RANK(V46,V44:V51,1)</f>
        <v>#VALUE!</v>
      </c>
      <c r="AA46" s="234">
        <v>10027</v>
      </c>
    </row>
    <row r="47" spans="1:27" s="234" customFormat="1" x14ac:dyDescent="0.2">
      <c r="A47" s="333"/>
      <c r="B47" s="334" t="s">
        <v>207</v>
      </c>
      <c r="C47" s="333">
        <v>1</v>
      </c>
      <c r="D47" s="274" t="s">
        <v>12</v>
      </c>
      <c r="E47" s="274"/>
      <c r="F47" s="274"/>
      <c r="G47" s="278"/>
      <c r="H47" s="274" t="s">
        <v>31</v>
      </c>
      <c r="I47" s="279"/>
      <c r="J47" s="274" t="s">
        <v>41</v>
      </c>
      <c r="K47" s="274" t="e">
        <f>VLOOKUP(A47,[0]!名簿女,11)</f>
        <v>#N/A</v>
      </c>
      <c r="L47" s="280" t="s">
        <v>31</v>
      </c>
      <c r="M47" s="280" t="e">
        <f>VLOOKUP(A47,[0]!名簿女,13)</f>
        <v>#N/A</v>
      </c>
      <c r="N47" s="335" t="e">
        <f>VLOOKUP(A47,[0]!名簿女,14)</f>
        <v>#N/A</v>
      </c>
      <c r="O47" s="335" t="s">
        <v>41</v>
      </c>
      <c r="P47" s="274"/>
      <c r="Q47" s="335" t="e">
        <f>VLOOKUP(A47,[0]!名簿女,17)</f>
        <v>#N/A</v>
      </c>
      <c r="R47" s="274"/>
      <c r="S47" s="274">
        <v>4</v>
      </c>
      <c r="T47" s="333">
        <v>4</v>
      </c>
      <c r="U47" s="232"/>
      <c r="V47" s="232" t="str">
        <f t="shared" si="0"/>
        <v/>
      </c>
      <c r="W47" s="232" t="e">
        <f t="shared" si="1"/>
        <v>#VALUE!</v>
      </c>
      <c r="X47" s="234">
        <v>28</v>
      </c>
      <c r="Y47" s="232" t="e">
        <f>RANK(V47,V44:V51,1)</f>
        <v>#VALUE!</v>
      </c>
      <c r="AA47" s="234">
        <v>10028</v>
      </c>
    </row>
    <row r="48" spans="1:27" s="234" customFormat="1" x14ac:dyDescent="0.2">
      <c r="A48" s="333"/>
      <c r="B48" s="334" t="s">
        <v>207</v>
      </c>
      <c r="C48" s="333">
        <v>1</v>
      </c>
      <c r="D48" s="274" t="s">
        <v>12</v>
      </c>
      <c r="E48" s="274"/>
      <c r="F48" s="274"/>
      <c r="G48" s="278"/>
      <c r="H48" s="274" t="s">
        <v>31</v>
      </c>
      <c r="I48" s="279"/>
      <c r="J48" s="274" t="s">
        <v>41</v>
      </c>
      <c r="K48" s="274" t="e">
        <f>VLOOKUP(A48,[0]!名簿女,11)</f>
        <v>#N/A</v>
      </c>
      <c r="L48" s="280" t="s">
        <v>31</v>
      </c>
      <c r="M48" s="280" t="e">
        <f>VLOOKUP(A48,[0]!名簿女,13)</f>
        <v>#N/A</v>
      </c>
      <c r="N48" s="335" t="e">
        <f>VLOOKUP(A48,[0]!名簿女,14)</f>
        <v>#N/A</v>
      </c>
      <c r="O48" s="335" t="s">
        <v>41</v>
      </c>
      <c r="P48" s="274"/>
      <c r="Q48" s="335" t="e">
        <f>VLOOKUP(A48,[0]!名簿女,17)</f>
        <v>#N/A</v>
      </c>
      <c r="R48" s="274"/>
      <c r="S48" s="274">
        <v>4</v>
      </c>
      <c r="T48" s="333">
        <v>5</v>
      </c>
      <c r="U48" s="232"/>
      <c r="V48" s="232" t="str">
        <f t="shared" si="0"/>
        <v/>
      </c>
      <c r="W48" s="232" t="e">
        <f t="shared" si="1"/>
        <v>#VALUE!</v>
      </c>
      <c r="X48" s="234">
        <v>29</v>
      </c>
      <c r="Y48" s="232" t="e">
        <f>RANK(V48,V44:V51,1)</f>
        <v>#VALUE!</v>
      </c>
      <c r="AA48" s="234">
        <v>10029</v>
      </c>
    </row>
    <row r="49" spans="1:27" s="234" customFormat="1" x14ac:dyDescent="0.2">
      <c r="A49" s="333"/>
      <c r="B49" s="334" t="s">
        <v>207</v>
      </c>
      <c r="C49" s="333">
        <v>1</v>
      </c>
      <c r="D49" s="274" t="s">
        <v>12</v>
      </c>
      <c r="E49" s="274"/>
      <c r="F49" s="274"/>
      <c r="G49" s="278"/>
      <c r="H49" s="274" t="s">
        <v>31</v>
      </c>
      <c r="I49" s="279"/>
      <c r="J49" s="274" t="s">
        <v>41</v>
      </c>
      <c r="K49" s="274" t="e">
        <f>VLOOKUP(A49,[0]!名簿女,11)</f>
        <v>#N/A</v>
      </c>
      <c r="L49" s="280" t="s">
        <v>31</v>
      </c>
      <c r="M49" s="280" t="e">
        <f>VLOOKUP(A49,[0]!名簿女,13)</f>
        <v>#N/A</v>
      </c>
      <c r="N49" s="335" t="e">
        <f>VLOOKUP(A49,[0]!名簿女,14)</f>
        <v>#N/A</v>
      </c>
      <c r="O49" s="335" t="s">
        <v>41</v>
      </c>
      <c r="P49" s="274"/>
      <c r="Q49" s="335" t="e">
        <f>VLOOKUP(A49,[0]!名簿女,17)</f>
        <v>#N/A</v>
      </c>
      <c r="R49" s="274"/>
      <c r="S49" s="274">
        <v>4</v>
      </c>
      <c r="T49" s="333">
        <v>6</v>
      </c>
      <c r="U49" s="232"/>
      <c r="V49" s="232" t="str">
        <f t="shared" si="0"/>
        <v/>
      </c>
      <c r="W49" s="232" t="e">
        <f t="shared" si="1"/>
        <v>#VALUE!</v>
      </c>
      <c r="X49" s="234">
        <v>30</v>
      </c>
      <c r="Y49" s="232" t="e">
        <f>RANK(V49,V44:V51,1)</f>
        <v>#VALUE!</v>
      </c>
      <c r="AA49" s="234">
        <v>10030</v>
      </c>
    </row>
    <row r="50" spans="1:27" s="234" customFormat="1" x14ac:dyDescent="0.2">
      <c r="A50" s="333"/>
      <c r="B50" s="334" t="s">
        <v>207</v>
      </c>
      <c r="C50" s="333">
        <v>1</v>
      </c>
      <c r="D50" s="274" t="s">
        <v>12</v>
      </c>
      <c r="E50" s="274"/>
      <c r="F50" s="274"/>
      <c r="G50" s="278"/>
      <c r="H50" s="274" t="s">
        <v>31</v>
      </c>
      <c r="I50" s="279"/>
      <c r="J50" s="274" t="s">
        <v>41</v>
      </c>
      <c r="K50" s="274" t="e">
        <f>VLOOKUP(A50,[0]!名簿女,11)</f>
        <v>#N/A</v>
      </c>
      <c r="L50" s="280" t="s">
        <v>31</v>
      </c>
      <c r="M50" s="280" t="e">
        <f>VLOOKUP(A50,[0]!名簿女,13)</f>
        <v>#N/A</v>
      </c>
      <c r="N50" s="335" t="e">
        <f>VLOOKUP(A50,[0]!名簿女,14)</f>
        <v>#N/A</v>
      </c>
      <c r="O50" s="335" t="s">
        <v>41</v>
      </c>
      <c r="P50" s="274"/>
      <c r="Q50" s="335" t="e">
        <f>VLOOKUP(A50,[0]!名簿女,17)</f>
        <v>#N/A</v>
      </c>
      <c r="R50" s="274"/>
      <c r="S50" s="274">
        <v>4</v>
      </c>
      <c r="T50" s="333">
        <v>7</v>
      </c>
      <c r="U50" s="232"/>
      <c r="V50" s="232" t="str">
        <f t="shared" si="0"/>
        <v/>
      </c>
      <c r="W50" s="232" t="e">
        <f t="shared" si="1"/>
        <v>#VALUE!</v>
      </c>
      <c r="X50" s="234">
        <v>31</v>
      </c>
      <c r="Y50" s="232" t="e">
        <f>RANK(V50,V44:V51,1)</f>
        <v>#VALUE!</v>
      </c>
      <c r="AA50" s="234">
        <v>10031</v>
      </c>
    </row>
    <row r="51" spans="1:27" s="234" customFormat="1" ht="14.5" thickBot="1" x14ac:dyDescent="0.25">
      <c r="A51" s="349"/>
      <c r="B51" s="350" t="s">
        <v>207</v>
      </c>
      <c r="C51" s="349">
        <v>1</v>
      </c>
      <c r="D51" s="297" t="s">
        <v>12</v>
      </c>
      <c r="E51" s="297"/>
      <c r="F51" s="297"/>
      <c r="G51" s="351"/>
      <c r="H51" s="297" t="s">
        <v>31</v>
      </c>
      <c r="I51" s="352"/>
      <c r="J51" s="297" t="s">
        <v>41</v>
      </c>
      <c r="K51" s="297" t="e">
        <f>VLOOKUP(A51,[0]!名簿女,11)</f>
        <v>#N/A</v>
      </c>
      <c r="L51" s="353" t="s">
        <v>31</v>
      </c>
      <c r="M51" s="353" t="e">
        <f>VLOOKUP(A51,[0]!名簿女,13)</f>
        <v>#N/A</v>
      </c>
      <c r="N51" s="354" t="e">
        <f>VLOOKUP(A51,[0]!名簿女,14)</f>
        <v>#N/A</v>
      </c>
      <c r="O51" s="354" t="s">
        <v>41</v>
      </c>
      <c r="P51" s="297"/>
      <c r="Q51" s="354" t="e">
        <f>VLOOKUP(A51,[0]!名簿女,17)</f>
        <v>#N/A</v>
      </c>
      <c r="R51" s="297"/>
      <c r="S51" s="297">
        <v>4</v>
      </c>
      <c r="T51" s="349">
        <v>8</v>
      </c>
      <c r="U51" s="232"/>
      <c r="V51" s="232" t="str">
        <f t="shared" si="0"/>
        <v/>
      </c>
      <c r="W51" s="232" t="e">
        <f t="shared" si="1"/>
        <v>#VALUE!</v>
      </c>
      <c r="X51" s="234">
        <v>32</v>
      </c>
      <c r="Y51" s="232" t="e">
        <f>RANK(V51,V44:V51,1)</f>
        <v>#VALUE!</v>
      </c>
      <c r="AA51" s="234">
        <v>10032</v>
      </c>
    </row>
    <row r="52" spans="1:27" s="234" customFormat="1" ht="14.5" thickTop="1" x14ac:dyDescent="0.2">
      <c r="A52" s="355"/>
      <c r="B52" s="356" t="s">
        <v>207</v>
      </c>
      <c r="C52" s="355">
        <v>1</v>
      </c>
      <c r="D52" s="298" t="s">
        <v>12</v>
      </c>
      <c r="E52" s="298"/>
      <c r="F52" s="298"/>
      <c r="G52" s="357"/>
      <c r="H52" s="298" t="s">
        <v>31</v>
      </c>
      <c r="I52" s="358"/>
      <c r="J52" s="298" t="s">
        <v>41</v>
      </c>
      <c r="K52" s="298" t="e">
        <f>VLOOKUP(A52,[0]!名簿女,11)</f>
        <v>#N/A</v>
      </c>
      <c r="L52" s="359" t="s">
        <v>31</v>
      </c>
      <c r="M52" s="359" t="e">
        <f>VLOOKUP(A52,[0]!名簿女,13)</f>
        <v>#N/A</v>
      </c>
      <c r="N52" s="360" t="e">
        <f>VLOOKUP(A52,[0]!名簿女,14)</f>
        <v>#N/A</v>
      </c>
      <c r="O52" s="360" t="s">
        <v>41</v>
      </c>
      <c r="P52" s="298"/>
      <c r="Q52" s="360" t="e">
        <f>VLOOKUP(A52,[0]!名簿女,17)</f>
        <v>#N/A</v>
      </c>
      <c r="R52" s="298"/>
      <c r="S52" s="298">
        <v>99</v>
      </c>
      <c r="T52" s="355">
        <v>1</v>
      </c>
      <c r="U52" s="232"/>
      <c r="V52" s="232" t="str">
        <f t="shared" si="0"/>
        <v/>
      </c>
      <c r="W52" s="232" t="e">
        <f>RANK(V52,$V$52:$V$59,1)</f>
        <v>#VALUE!</v>
      </c>
      <c r="X52" s="234">
        <v>33</v>
      </c>
      <c r="Y52" s="232" t="e">
        <f>RANK(V52,V52:V59,1)</f>
        <v>#VALUE!</v>
      </c>
      <c r="AA52" s="234">
        <v>10033</v>
      </c>
    </row>
    <row r="53" spans="1:27" s="234" customFormat="1" x14ac:dyDescent="0.2">
      <c r="A53" s="333"/>
      <c r="B53" s="334" t="s">
        <v>207</v>
      </c>
      <c r="C53" s="333">
        <v>1</v>
      </c>
      <c r="D53" s="274" t="s">
        <v>12</v>
      </c>
      <c r="E53" s="274"/>
      <c r="F53" s="274"/>
      <c r="G53" s="278"/>
      <c r="H53" s="274" t="s">
        <v>31</v>
      </c>
      <c r="I53" s="279"/>
      <c r="J53" s="274" t="s">
        <v>41</v>
      </c>
      <c r="K53" s="274" t="e">
        <f>VLOOKUP(A53,[0]!名簿女,11)</f>
        <v>#N/A</v>
      </c>
      <c r="L53" s="280" t="s">
        <v>31</v>
      </c>
      <c r="M53" s="280" t="e">
        <f>VLOOKUP(A53,[0]!名簿女,13)</f>
        <v>#N/A</v>
      </c>
      <c r="N53" s="335" t="e">
        <f>VLOOKUP(A53,[0]!名簿女,14)</f>
        <v>#N/A</v>
      </c>
      <c r="O53" s="335" t="s">
        <v>41</v>
      </c>
      <c r="P53" s="274"/>
      <c r="Q53" s="335" t="e">
        <f>VLOOKUP(A53,[0]!名簿女,17)</f>
        <v>#N/A</v>
      </c>
      <c r="R53" s="274"/>
      <c r="S53" s="274">
        <v>99</v>
      </c>
      <c r="T53" s="333">
        <v>2</v>
      </c>
      <c r="U53" s="232"/>
      <c r="V53" s="232" t="str">
        <f t="shared" si="0"/>
        <v/>
      </c>
      <c r="W53" s="232" t="e">
        <f t="shared" ref="W53:W59" si="2">RANK(V53,$V$52:$V$59,1)</f>
        <v>#VALUE!</v>
      </c>
      <c r="X53" s="234">
        <v>34</v>
      </c>
      <c r="Y53" s="232" t="e">
        <f>RANK(V53,V52:V59,1)</f>
        <v>#VALUE!</v>
      </c>
      <c r="AA53" s="234">
        <v>10034</v>
      </c>
    </row>
    <row r="54" spans="1:27" s="234" customFormat="1" x14ac:dyDescent="0.2">
      <c r="A54" s="333"/>
      <c r="B54" s="334" t="s">
        <v>207</v>
      </c>
      <c r="C54" s="333">
        <v>1</v>
      </c>
      <c r="D54" s="274" t="s">
        <v>12</v>
      </c>
      <c r="E54" s="274"/>
      <c r="F54" s="274"/>
      <c r="G54" s="278"/>
      <c r="H54" s="274" t="s">
        <v>31</v>
      </c>
      <c r="I54" s="279"/>
      <c r="J54" s="274" t="s">
        <v>41</v>
      </c>
      <c r="K54" s="274" t="e">
        <f>VLOOKUP(A54,[0]!名簿女,11)</f>
        <v>#N/A</v>
      </c>
      <c r="L54" s="280" t="s">
        <v>31</v>
      </c>
      <c r="M54" s="280" t="e">
        <f>VLOOKUP(A54,[0]!名簿女,13)</f>
        <v>#N/A</v>
      </c>
      <c r="N54" s="335" t="e">
        <f>VLOOKUP(A54,[0]!名簿女,14)</f>
        <v>#N/A</v>
      </c>
      <c r="O54" s="335" t="s">
        <v>41</v>
      </c>
      <c r="P54" s="274"/>
      <c r="Q54" s="335" t="e">
        <f>VLOOKUP(A54,[0]!名簿女,17)</f>
        <v>#N/A</v>
      </c>
      <c r="R54" s="274"/>
      <c r="S54" s="274">
        <v>99</v>
      </c>
      <c r="T54" s="333">
        <v>3</v>
      </c>
      <c r="U54" s="232"/>
      <c r="V54" s="232" t="str">
        <f t="shared" si="0"/>
        <v/>
      </c>
      <c r="W54" s="232" t="e">
        <f t="shared" si="2"/>
        <v>#VALUE!</v>
      </c>
      <c r="X54" s="234">
        <v>35</v>
      </c>
      <c r="Y54" s="232" t="e">
        <f>RANK(V54,V52:V59,1)</f>
        <v>#VALUE!</v>
      </c>
      <c r="AA54" s="234">
        <v>10035</v>
      </c>
    </row>
    <row r="55" spans="1:27" s="234" customFormat="1" x14ac:dyDescent="0.2">
      <c r="A55" s="333"/>
      <c r="B55" s="334" t="s">
        <v>207</v>
      </c>
      <c r="C55" s="333">
        <v>1</v>
      </c>
      <c r="D55" s="274" t="s">
        <v>12</v>
      </c>
      <c r="E55" s="274"/>
      <c r="F55" s="274"/>
      <c r="G55" s="278"/>
      <c r="H55" s="274" t="s">
        <v>31</v>
      </c>
      <c r="I55" s="279"/>
      <c r="J55" s="274" t="s">
        <v>41</v>
      </c>
      <c r="K55" s="274" t="e">
        <f>VLOOKUP(A55,[0]!名簿女,11)</f>
        <v>#N/A</v>
      </c>
      <c r="L55" s="280" t="s">
        <v>31</v>
      </c>
      <c r="M55" s="280" t="e">
        <f>VLOOKUP(A55,[0]!名簿女,13)</f>
        <v>#N/A</v>
      </c>
      <c r="N55" s="335" t="e">
        <f>VLOOKUP(A55,[0]!名簿女,14)</f>
        <v>#N/A</v>
      </c>
      <c r="O55" s="335" t="s">
        <v>41</v>
      </c>
      <c r="P55" s="274"/>
      <c r="Q55" s="335" t="e">
        <f>VLOOKUP(A55,[0]!名簿女,17)</f>
        <v>#N/A</v>
      </c>
      <c r="R55" s="274"/>
      <c r="S55" s="274">
        <v>99</v>
      </c>
      <c r="T55" s="333">
        <v>4</v>
      </c>
      <c r="U55" s="232"/>
      <c r="V55" s="232" t="str">
        <f t="shared" si="0"/>
        <v/>
      </c>
      <c r="W55" s="232" t="e">
        <f t="shared" si="2"/>
        <v>#VALUE!</v>
      </c>
      <c r="X55" s="234">
        <v>36</v>
      </c>
      <c r="Y55" s="232" t="e">
        <f>RANK(V55,V52:V59,1)</f>
        <v>#VALUE!</v>
      </c>
      <c r="AA55" s="234">
        <v>10036</v>
      </c>
    </row>
    <row r="56" spans="1:27" s="234" customFormat="1" x14ac:dyDescent="0.2">
      <c r="A56" s="333"/>
      <c r="B56" s="334" t="s">
        <v>207</v>
      </c>
      <c r="C56" s="333">
        <v>1</v>
      </c>
      <c r="D56" s="274" t="s">
        <v>12</v>
      </c>
      <c r="E56" s="274"/>
      <c r="F56" s="274"/>
      <c r="G56" s="278"/>
      <c r="H56" s="274" t="s">
        <v>31</v>
      </c>
      <c r="I56" s="279"/>
      <c r="J56" s="274" t="s">
        <v>41</v>
      </c>
      <c r="K56" s="274" t="e">
        <f>VLOOKUP(A56,[0]!名簿女,11)</f>
        <v>#N/A</v>
      </c>
      <c r="L56" s="280" t="s">
        <v>31</v>
      </c>
      <c r="M56" s="280" t="e">
        <f>VLOOKUP(A56,[0]!名簿女,13)</f>
        <v>#N/A</v>
      </c>
      <c r="N56" s="335" t="e">
        <f>VLOOKUP(A56,[0]!名簿女,14)</f>
        <v>#N/A</v>
      </c>
      <c r="O56" s="335" t="s">
        <v>41</v>
      </c>
      <c r="P56" s="274"/>
      <c r="Q56" s="335" t="e">
        <f>VLOOKUP(A56,[0]!名簿女,17)</f>
        <v>#N/A</v>
      </c>
      <c r="R56" s="274"/>
      <c r="S56" s="274">
        <v>99</v>
      </c>
      <c r="T56" s="333">
        <v>5</v>
      </c>
      <c r="U56" s="232"/>
      <c r="V56" s="232" t="str">
        <f t="shared" si="0"/>
        <v/>
      </c>
      <c r="W56" s="232" t="e">
        <f t="shared" si="2"/>
        <v>#VALUE!</v>
      </c>
      <c r="X56" s="234">
        <v>37</v>
      </c>
      <c r="Y56" s="232" t="e">
        <f>RANK(V56,V52:V59,1)</f>
        <v>#VALUE!</v>
      </c>
      <c r="AA56" s="234">
        <v>10037</v>
      </c>
    </row>
    <row r="57" spans="1:27" s="234" customFormat="1" x14ac:dyDescent="0.2">
      <c r="A57" s="333"/>
      <c r="B57" s="334" t="s">
        <v>207</v>
      </c>
      <c r="C57" s="333">
        <v>1</v>
      </c>
      <c r="D57" s="274" t="s">
        <v>12</v>
      </c>
      <c r="E57" s="274"/>
      <c r="F57" s="274"/>
      <c r="G57" s="278"/>
      <c r="H57" s="274" t="s">
        <v>31</v>
      </c>
      <c r="I57" s="279"/>
      <c r="J57" s="274" t="s">
        <v>41</v>
      </c>
      <c r="K57" s="274" t="e">
        <f>VLOOKUP(A57,[0]!名簿女,11)</f>
        <v>#N/A</v>
      </c>
      <c r="L57" s="280" t="s">
        <v>31</v>
      </c>
      <c r="M57" s="280" t="e">
        <f>VLOOKUP(A57,[0]!名簿女,13)</f>
        <v>#N/A</v>
      </c>
      <c r="N57" s="335" t="e">
        <f>VLOOKUP(A57,[0]!名簿女,14)</f>
        <v>#N/A</v>
      </c>
      <c r="O57" s="335" t="s">
        <v>41</v>
      </c>
      <c r="P57" s="274"/>
      <c r="Q57" s="335" t="e">
        <f>VLOOKUP(A57,[0]!名簿女,17)</f>
        <v>#N/A</v>
      </c>
      <c r="R57" s="274"/>
      <c r="S57" s="274">
        <v>99</v>
      </c>
      <c r="T57" s="333">
        <v>6</v>
      </c>
      <c r="U57" s="232"/>
      <c r="V57" s="232" t="str">
        <f t="shared" si="0"/>
        <v/>
      </c>
      <c r="W57" s="232" t="e">
        <f t="shared" si="2"/>
        <v>#VALUE!</v>
      </c>
      <c r="X57" s="234">
        <v>38</v>
      </c>
      <c r="Y57" s="232" t="e">
        <f>RANK(V57,V52:V59,1)</f>
        <v>#VALUE!</v>
      </c>
      <c r="AA57" s="234">
        <v>10038</v>
      </c>
    </row>
    <row r="58" spans="1:27" s="234" customFormat="1" x14ac:dyDescent="0.2">
      <c r="A58" s="333"/>
      <c r="B58" s="334" t="s">
        <v>207</v>
      </c>
      <c r="C58" s="333">
        <v>1</v>
      </c>
      <c r="D58" s="274" t="s">
        <v>12</v>
      </c>
      <c r="E58" s="274"/>
      <c r="F58" s="274"/>
      <c r="G58" s="278"/>
      <c r="H58" s="274" t="s">
        <v>31</v>
      </c>
      <c r="I58" s="279"/>
      <c r="J58" s="274" t="s">
        <v>41</v>
      </c>
      <c r="K58" s="274" t="e">
        <f>VLOOKUP(A58,[0]!名簿女,11)</f>
        <v>#N/A</v>
      </c>
      <c r="L58" s="280" t="s">
        <v>31</v>
      </c>
      <c r="M58" s="280" t="e">
        <f>VLOOKUP(A58,[0]!名簿女,13)</f>
        <v>#N/A</v>
      </c>
      <c r="N58" s="335" t="e">
        <f>VLOOKUP(A58,[0]!名簿女,14)</f>
        <v>#N/A</v>
      </c>
      <c r="O58" s="335" t="s">
        <v>41</v>
      </c>
      <c r="P58" s="274"/>
      <c r="Q58" s="335" t="e">
        <f>VLOOKUP(A58,[0]!名簿女,17)</f>
        <v>#N/A</v>
      </c>
      <c r="R58" s="274"/>
      <c r="S58" s="274">
        <v>99</v>
      </c>
      <c r="T58" s="333">
        <v>7</v>
      </c>
      <c r="U58" s="232"/>
      <c r="V58" s="232" t="str">
        <f t="shared" si="0"/>
        <v/>
      </c>
      <c r="W58" s="232" t="e">
        <f t="shared" si="2"/>
        <v>#VALUE!</v>
      </c>
      <c r="X58" s="234">
        <v>39</v>
      </c>
      <c r="Y58" s="232" t="e">
        <f>RANK(V58,V52:V59,1)</f>
        <v>#VALUE!</v>
      </c>
      <c r="AA58" s="234">
        <v>10039</v>
      </c>
    </row>
    <row r="59" spans="1:27" s="234" customFormat="1" ht="14.5" thickBot="1" x14ac:dyDescent="0.25">
      <c r="A59" s="336"/>
      <c r="B59" s="337" t="s">
        <v>207</v>
      </c>
      <c r="C59" s="336">
        <v>1</v>
      </c>
      <c r="D59" s="295" t="s">
        <v>12</v>
      </c>
      <c r="E59" s="295"/>
      <c r="F59" s="295"/>
      <c r="G59" s="338"/>
      <c r="H59" s="295" t="s">
        <v>31</v>
      </c>
      <c r="I59" s="339"/>
      <c r="J59" s="295" t="s">
        <v>41</v>
      </c>
      <c r="K59" s="295" t="e">
        <f>VLOOKUP(A59,[0]!名簿女,11)</f>
        <v>#N/A</v>
      </c>
      <c r="L59" s="340" t="s">
        <v>31</v>
      </c>
      <c r="M59" s="340" t="e">
        <f>VLOOKUP(A59,[0]!名簿女,13)</f>
        <v>#N/A</v>
      </c>
      <c r="N59" s="341" t="e">
        <f>VLOOKUP(A59,[0]!名簿女,14)</f>
        <v>#N/A</v>
      </c>
      <c r="O59" s="341" t="s">
        <v>41</v>
      </c>
      <c r="P59" s="295"/>
      <c r="Q59" s="341" t="e">
        <f>VLOOKUP(A59,[0]!名簿女,17)</f>
        <v>#N/A</v>
      </c>
      <c r="R59" s="295"/>
      <c r="S59" s="295">
        <v>99</v>
      </c>
      <c r="T59" s="336">
        <v>8</v>
      </c>
      <c r="U59" s="232"/>
      <c r="V59" s="232" t="str">
        <f t="shared" si="0"/>
        <v/>
      </c>
      <c r="W59" s="232" t="e">
        <f t="shared" si="2"/>
        <v>#VALUE!</v>
      </c>
      <c r="X59" s="234">
        <v>40</v>
      </c>
      <c r="Y59" s="232" t="e">
        <f>RANK(V59,V52:V59,1)</f>
        <v>#VALUE!</v>
      </c>
      <c r="AA59" s="234">
        <v>10040</v>
      </c>
    </row>
    <row r="60" spans="1:27" s="234" customFormat="1" x14ac:dyDescent="0.2">
      <c r="A60" s="326">
        <v>565</v>
      </c>
      <c r="B60" s="327" t="s">
        <v>207</v>
      </c>
      <c r="C60" s="328">
        <v>2</v>
      </c>
      <c r="D60" s="294" t="s">
        <v>14</v>
      </c>
      <c r="E60" s="294"/>
      <c r="F60" s="294"/>
      <c r="G60" s="329"/>
      <c r="H60" s="294" t="s">
        <v>31</v>
      </c>
      <c r="I60" s="330"/>
      <c r="J60" s="294" t="s">
        <v>41</v>
      </c>
      <c r="K60" s="294" t="str">
        <f>VLOOKUP(A60,[0]!名簿女,11)</f>
        <v>乾　　心愛</v>
      </c>
      <c r="L60" s="331" t="s">
        <v>31</v>
      </c>
      <c r="M60" s="331" t="str">
        <f>VLOOKUP(A60,[0]!名簿女,13)</f>
        <v>南　部</v>
      </c>
      <c r="N60" s="332">
        <f>VLOOKUP(A60,[0]!名簿女,14)</f>
        <v>2</v>
      </c>
      <c r="O60" s="332" t="s">
        <v>41</v>
      </c>
      <c r="P60" s="294"/>
      <c r="Q60" s="332" t="str">
        <f>VLOOKUP(A60,[0]!名簿女,17)</f>
        <v>イヌイ　ココナ</v>
      </c>
      <c r="R60" s="294"/>
      <c r="S60" s="294">
        <v>1</v>
      </c>
      <c r="T60" s="328">
        <v>1</v>
      </c>
      <c r="U60" s="232"/>
      <c r="V60" s="232" t="str">
        <f t="shared" si="0"/>
        <v/>
      </c>
      <c r="W60" s="232" t="e">
        <f>RANK(V60,$V$60:$V$91,1)</f>
        <v>#VALUE!</v>
      </c>
      <c r="X60" s="234">
        <v>41</v>
      </c>
      <c r="Y60" s="232" t="e">
        <f>RANK(V60,V60:V67,1)</f>
        <v>#VALUE!</v>
      </c>
      <c r="AA60" s="234">
        <v>10041</v>
      </c>
    </row>
    <row r="61" spans="1:27" s="234" customFormat="1" x14ac:dyDescent="0.2">
      <c r="A61" s="333">
        <v>196</v>
      </c>
      <c r="B61" s="334" t="s">
        <v>207</v>
      </c>
      <c r="C61" s="333">
        <v>2</v>
      </c>
      <c r="D61" s="274" t="s">
        <v>14</v>
      </c>
      <c r="E61" s="274"/>
      <c r="F61" s="274"/>
      <c r="G61" s="278"/>
      <c r="H61" s="274" t="s">
        <v>31</v>
      </c>
      <c r="I61" s="279"/>
      <c r="J61" s="274" t="s">
        <v>41</v>
      </c>
      <c r="K61" s="274" t="str">
        <f>VLOOKUP(A61,[0]!名簿女,11)</f>
        <v>山田　結衣</v>
      </c>
      <c r="L61" s="280" t="s">
        <v>31</v>
      </c>
      <c r="M61" s="280" t="str">
        <f>VLOOKUP(A61,[0]!名簿女,13)</f>
        <v>芦　城</v>
      </c>
      <c r="N61" s="335">
        <f>VLOOKUP(A61,[0]!名簿女,14)</f>
        <v>2</v>
      </c>
      <c r="O61" s="335" t="s">
        <v>41</v>
      </c>
      <c r="P61" s="274"/>
      <c r="Q61" s="335" t="str">
        <f>VLOOKUP(A61,[0]!名簿女,17)</f>
        <v>ヤマダ　ユイ</v>
      </c>
      <c r="R61" s="274"/>
      <c r="S61" s="274">
        <v>1</v>
      </c>
      <c r="T61" s="333">
        <v>2</v>
      </c>
      <c r="U61" s="232"/>
      <c r="V61" s="232" t="str">
        <f t="shared" si="0"/>
        <v/>
      </c>
      <c r="W61" s="232" t="e">
        <f t="shared" ref="W61:W91" si="3">RANK(V61,$V$60:$V$91,1)</f>
        <v>#VALUE!</v>
      </c>
      <c r="X61" s="234">
        <v>42</v>
      </c>
      <c r="Y61" s="232" t="e">
        <f>RANK(V61,V60:V67,1)</f>
        <v>#VALUE!</v>
      </c>
      <c r="AA61" s="234">
        <v>10042</v>
      </c>
    </row>
    <row r="62" spans="1:27" s="234" customFormat="1" x14ac:dyDescent="0.2">
      <c r="A62" s="333">
        <v>560</v>
      </c>
      <c r="B62" s="334" t="s">
        <v>207</v>
      </c>
      <c r="C62" s="333">
        <v>2</v>
      </c>
      <c r="D62" s="274" t="s">
        <v>14</v>
      </c>
      <c r="E62" s="274"/>
      <c r="F62" s="274"/>
      <c r="G62" s="278"/>
      <c r="H62" s="274" t="s">
        <v>31</v>
      </c>
      <c r="I62" s="279"/>
      <c r="J62" s="274" t="s">
        <v>41</v>
      </c>
      <c r="K62" s="274" t="str">
        <f>VLOOKUP(A62,[0]!名簿女,11)</f>
        <v>大原衣莉佳</v>
      </c>
      <c r="L62" s="280" t="s">
        <v>31</v>
      </c>
      <c r="M62" s="280" t="str">
        <f>VLOOKUP(A62,[0]!名簿女,13)</f>
        <v>南　部</v>
      </c>
      <c r="N62" s="335">
        <f>VLOOKUP(A62,[0]!名簿女,14)</f>
        <v>3</v>
      </c>
      <c r="O62" s="335" t="s">
        <v>41</v>
      </c>
      <c r="P62" s="274"/>
      <c r="Q62" s="335" t="str">
        <f>VLOOKUP(A62,[0]!名簿女,17)</f>
        <v>オオハラ　エリカ</v>
      </c>
      <c r="R62" s="274"/>
      <c r="S62" s="274">
        <v>1</v>
      </c>
      <c r="T62" s="333">
        <v>3</v>
      </c>
      <c r="U62" s="232"/>
      <c r="V62" s="232" t="str">
        <f t="shared" si="0"/>
        <v/>
      </c>
      <c r="W62" s="232" t="e">
        <f t="shared" si="3"/>
        <v>#VALUE!</v>
      </c>
      <c r="X62" s="234">
        <v>43</v>
      </c>
      <c r="Y62" s="232" t="e">
        <f>RANK(V62,V60:V67,1)</f>
        <v>#VALUE!</v>
      </c>
      <c r="AA62" s="234">
        <v>10043</v>
      </c>
    </row>
    <row r="63" spans="1:27" s="234" customFormat="1" x14ac:dyDescent="0.2">
      <c r="A63" s="333">
        <v>601</v>
      </c>
      <c r="B63" s="334" t="s">
        <v>207</v>
      </c>
      <c r="C63" s="333">
        <v>2</v>
      </c>
      <c r="D63" s="274" t="s">
        <v>14</v>
      </c>
      <c r="E63" s="274"/>
      <c r="F63" s="274"/>
      <c r="G63" s="278"/>
      <c r="H63" s="274" t="s">
        <v>31</v>
      </c>
      <c r="I63" s="279"/>
      <c r="J63" s="274" t="s">
        <v>41</v>
      </c>
      <c r="K63" s="274" t="str">
        <f>VLOOKUP(A63,[0]!名簿女,11)</f>
        <v>深田　　零</v>
      </c>
      <c r="L63" s="280" t="s">
        <v>31</v>
      </c>
      <c r="M63" s="280" t="str">
        <f>VLOOKUP(A63,[0]!名簿女,13)</f>
        <v>中　海</v>
      </c>
      <c r="N63" s="335">
        <f>VLOOKUP(A63,[0]!名簿女,14)</f>
        <v>3</v>
      </c>
      <c r="O63" s="335" t="s">
        <v>41</v>
      </c>
      <c r="P63" s="274"/>
      <c r="Q63" s="335" t="str">
        <f>VLOOKUP(A63,[0]!名簿女,17)</f>
        <v>フカタ　レイ</v>
      </c>
      <c r="R63" s="274"/>
      <c r="S63" s="274">
        <v>1</v>
      </c>
      <c r="T63" s="333">
        <v>4</v>
      </c>
      <c r="U63" s="232"/>
      <c r="V63" s="232" t="str">
        <f t="shared" si="0"/>
        <v/>
      </c>
      <c r="W63" s="232" t="e">
        <f t="shared" si="3"/>
        <v>#VALUE!</v>
      </c>
      <c r="X63" s="234">
        <v>44</v>
      </c>
      <c r="Y63" s="232" t="e">
        <f>RANK(V63,V60:V67,1)</f>
        <v>#VALUE!</v>
      </c>
      <c r="AA63" s="234">
        <v>10044</v>
      </c>
    </row>
    <row r="64" spans="1:27" s="234" customFormat="1" x14ac:dyDescent="0.2">
      <c r="A64" s="274">
        <v>170</v>
      </c>
      <c r="B64" s="334" t="s">
        <v>207</v>
      </c>
      <c r="C64" s="333">
        <v>2</v>
      </c>
      <c r="D64" s="274" t="s">
        <v>14</v>
      </c>
      <c r="E64" s="274"/>
      <c r="F64" s="274"/>
      <c r="G64" s="278"/>
      <c r="H64" s="274" t="s">
        <v>31</v>
      </c>
      <c r="I64" s="279"/>
      <c r="J64" s="274" t="s">
        <v>41</v>
      </c>
      <c r="K64" s="274" t="str">
        <f>VLOOKUP(A64,[0]!名簿女,11)</f>
        <v>木田幸々萌</v>
      </c>
      <c r="L64" s="280" t="s">
        <v>31</v>
      </c>
      <c r="M64" s="280" t="str">
        <f>VLOOKUP(A64,[0]!名簿女,13)</f>
        <v>芦　城</v>
      </c>
      <c r="N64" s="335">
        <f>VLOOKUP(A64,[0]!名簿女,14)</f>
        <v>3</v>
      </c>
      <c r="O64" s="335" t="s">
        <v>41</v>
      </c>
      <c r="P64" s="274"/>
      <c r="Q64" s="335" t="str">
        <f>VLOOKUP(A64,[0]!名簿女,17)</f>
        <v>キダ　ココモ</v>
      </c>
      <c r="R64" s="274"/>
      <c r="S64" s="274">
        <v>1</v>
      </c>
      <c r="T64" s="274">
        <v>5</v>
      </c>
      <c r="U64" s="232"/>
      <c r="V64" s="232" t="str">
        <f t="shared" si="0"/>
        <v/>
      </c>
      <c r="W64" s="232" t="e">
        <f t="shared" si="3"/>
        <v>#VALUE!</v>
      </c>
      <c r="X64" s="234">
        <v>45</v>
      </c>
      <c r="Y64" s="232" t="e">
        <f>RANK(V64,V60:V67,1)</f>
        <v>#VALUE!</v>
      </c>
      <c r="AA64" s="234">
        <v>10045</v>
      </c>
    </row>
    <row r="65" spans="1:27" s="234" customFormat="1" x14ac:dyDescent="0.2">
      <c r="A65" s="333">
        <v>240</v>
      </c>
      <c r="B65" s="334" t="s">
        <v>207</v>
      </c>
      <c r="C65" s="333">
        <v>2</v>
      </c>
      <c r="D65" s="274" t="s">
        <v>14</v>
      </c>
      <c r="E65" s="274"/>
      <c r="F65" s="274"/>
      <c r="G65" s="278"/>
      <c r="H65" s="274" t="s">
        <v>31</v>
      </c>
      <c r="I65" s="279"/>
      <c r="J65" s="274" t="s">
        <v>41</v>
      </c>
      <c r="K65" s="274" t="str">
        <f>VLOOKUP(A65,[0]!名簿女,11)</f>
        <v>前田　帆乃</v>
      </c>
      <c r="L65" s="280" t="s">
        <v>31</v>
      </c>
      <c r="M65" s="280" t="str">
        <f>VLOOKUP(A65,[0]!名簿女,13)</f>
        <v>丸　内</v>
      </c>
      <c r="N65" s="335">
        <f>VLOOKUP(A65,[0]!名簿女,14)</f>
        <v>3</v>
      </c>
      <c r="O65" s="335" t="s">
        <v>41</v>
      </c>
      <c r="P65" s="274"/>
      <c r="Q65" s="335" t="str">
        <f>VLOOKUP(A65,[0]!名簿女,17)</f>
        <v>マエダ　ホノ</v>
      </c>
      <c r="R65" s="274"/>
      <c r="S65" s="274">
        <v>1</v>
      </c>
      <c r="T65" s="333">
        <v>6</v>
      </c>
      <c r="U65" s="232"/>
      <c r="V65" s="232" t="str">
        <f t="shared" si="0"/>
        <v/>
      </c>
      <c r="W65" s="232" t="e">
        <f t="shared" si="3"/>
        <v>#VALUE!</v>
      </c>
      <c r="X65" s="234">
        <v>46</v>
      </c>
      <c r="Y65" s="232" t="e">
        <f>RANK(V65,V60:V67,1)</f>
        <v>#VALUE!</v>
      </c>
      <c r="AA65" s="234">
        <v>10046</v>
      </c>
    </row>
    <row r="66" spans="1:27" s="234" customFormat="1" x14ac:dyDescent="0.2">
      <c r="A66" s="333">
        <v>384</v>
      </c>
      <c r="B66" s="334" t="s">
        <v>207</v>
      </c>
      <c r="C66" s="333">
        <v>2</v>
      </c>
      <c r="D66" s="274" t="s">
        <v>14</v>
      </c>
      <c r="E66" s="274"/>
      <c r="F66" s="274"/>
      <c r="G66" s="278"/>
      <c r="H66" s="274" t="s">
        <v>31</v>
      </c>
      <c r="I66" s="279"/>
      <c r="J66" s="274" t="s">
        <v>41</v>
      </c>
      <c r="K66" s="274" t="str">
        <f>VLOOKUP(A66,[0]!名簿女,11)</f>
        <v>木村　安佑</v>
      </c>
      <c r="L66" s="280" t="s">
        <v>31</v>
      </c>
      <c r="M66" s="280" t="str">
        <f>VLOOKUP(A66,[0]!名簿女,13)</f>
        <v>松　陽</v>
      </c>
      <c r="N66" s="335">
        <f>VLOOKUP(A66,[0]!名簿女,14)</f>
        <v>3</v>
      </c>
      <c r="O66" s="335" t="s">
        <v>41</v>
      </c>
      <c r="P66" s="274"/>
      <c r="Q66" s="335" t="str">
        <f>VLOOKUP(A66,[0]!名簿女,17)</f>
        <v>キムラ　アユ</v>
      </c>
      <c r="R66" s="274"/>
      <c r="S66" s="274">
        <v>1</v>
      </c>
      <c r="T66" s="333">
        <v>7</v>
      </c>
      <c r="U66" s="232"/>
      <c r="V66" s="232" t="str">
        <f t="shared" si="0"/>
        <v/>
      </c>
      <c r="W66" s="232" t="e">
        <f t="shared" si="3"/>
        <v>#VALUE!</v>
      </c>
      <c r="X66" s="234">
        <v>47</v>
      </c>
      <c r="Y66" s="232" t="e">
        <f>RANK(V66,V60:V67,1)</f>
        <v>#VALUE!</v>
      </c>
      <c r="AA66" s="234">
        <v>10047</v>
      </c>
    </row>
    <row r="67" spans="1:27" s="234" customFormat="1" ht="14.5" thickBot="1" x14ac:dyDescent="0.25">
      <c r="A67" s="336">
        <v>95</v>
      </c>
      <c r="B67" s="337" t="s">
        <v>207</v>
      </c>
      <c r="C67" s="336">
        <v>2</v>
      </c>
      <c r="D67" s="295" t="s">
        <v>14</v>
      </c>
      <c r="E67" s="295"/>
      <c r="F67" s="295"/>
      <c r="G67" s="338"/>
      <c r="H67" s="295" t="s">
        <v>31</v>
      </c>
      <c r="I67" s="339"/>
      <c r="J67" s="295" t="s">
        <v>41</v>
      </c>
      <c r="K67" s="295" t="str">
        <f>VLOOKUP(A67,[0]!名簿女,11)</f>
        <v>鈴木　柑那</v>
      </c>
      <c r="L67" s="340" t="s">
        <v>31</v>
      </c>
      <c r="M67" s="340" t="str">
        <f>VLOOKUP(A67,[0]!名簿女,13)</f>
        <v>板　津</v>
      </c>
      <c r="N67" s="341">
        <f>VLOOKUP(A67,[0]!名簿女,14)</f>
        <v>2</v>
      </c>
      <c r="O67" s="341" t="s">
        <v>41</v>
      </c>
      <c r="P67" s="295"/>
      <c r="Q67" s="341" t="str">
        <f>VLOOKUP(A67,[0]!名簿女,17)</f>
        <v>スズキ　カンナ</v>
      </c>
      <c r="R67" s="295"/>
      <c r="S67" s="295">
        <v>1</v>
      </c>
      <c r="T67" s="336">
        <v>8</v>
      </c>
      <c r="U67" s="232"/>
      <c r="V67" s="232" t="str">
        <f t="shared" si="0"/>
        <v/>
      </c>
      <c r="W67" s="232" t="e">
        <f t="shared" si="3"/>
        <v>#VALUE!</v>
      </c>
      <c r="X67" s="234">
        <v>48</v>
      </c>
      <c r="Y67" s="232" t="e">
        <f>RANK(V67,V60:V67,1)</f>
        <v>#VALUE!</v>
      </c>
      <c r="AA67" s="234">
        <v>10048</v>
      </c>
    </row>
    <row r="68" spans="1:27" s="234" customFormat="1" x14ac:dyDescent="0.2">
      <c r="A68" s="328">
        <v>884</v>
      </c>
      <c r="B68" s="327" t="s">
        <v>207</v>
      </c>
      <c r="C68" s="328">
        <v>2</v>
      </c>
      <c r="D68" s="294" t="s">
        <v>14</v>
      </c>
      <c r="E68" s="294"/>
      <c r="F68" s="294"/>
      <c r="G68" s="329"/>
      <c r="H68" s="294" t="s">
        <v>31</v>
      </c>
      <c r="I68" s="330"/>
      <c r="J68" s="294" t="s">
        <v>41</v>
      </c>
      <c r="K68" s="294" t="str">
        <f>VLOOKUP(A68,[0]!名簿女,11)</f>
        <v>村田　夏希</v>
      </c>
      <c r="L68" s="331" t="s">
        <v>31</v>
      </c>
      <c r="M68" s="331" t="str">
        <f>VLOOKUP(A68,[0]!名簿女,13)</f>
        <v>松東みどり</v>
      </c>
      <c r="N68" s="332">
        <f>VLOOKUP(A68,[0]!名簿女,14)</f>
        <v>2</v>
      </c>
      <c r="O68" s="332" t="s">
        <v>41</v>
      </c>
      <c r="P68" s="294"/>
      <c r="Q68" s="332" t="str">
        <f>VLOOKUP(A68,[0]!名簿女,17)</f>
        <v>ムラタ　ナツキ</v>
      </c>
      <c r="R68" s="294"/>
      <c r="S68" s="294">
        <v>2</v>
      </c>
      <c r="T68" s="328">
        <v>1</v>
      </c>
      <c r="U68" s="232"/>
      <c r="V68" s="232" t="str">
        <f t="shared" si="0"/>
        <v/>
      </c>
      <c r="W68" s="232" t="e">
        <f t="shared" si="3"/>
        <v>#VALUE!</v>
      </c>
      <c r="X68" s="234">
        <v>49</v>
      </c>
      <c r="Y68" s="232" t="e">
        <f>RANK(V68,V68:V75,1)</f>
        <v>#VALUE!</v>
      </c>
      <c r="AA68" s="234">
        <v>10049</v>
      </c>
    </row>
    <row r="69" spans="1:27" s="234" customFormat="1" x14ac:dyDescent="0.2">
      <c r="A69" s="333">
        <v>239</v>
      </c>
      <c r="B69" s="334" t="s">
        <v>207</v>
      </c>
      <c r="C69" s="333">
        <v>2</v>
      </c>
      <c r="D69" s="274" t="s">
        <v>14</v>
      </c>
      <c r="E69" s="274"/>
      <c r="F69" s="274"/>
      <c r="G69" s="278"/>
      <c r="H69" s="274" t="s">
        <v>31</v>
      </c>
      <c r="I69" s="279"/>
      <c r="J69" s="274" t="s">
        <v>41</v>
      </c>
      <c r="K69" s="274" t="str">
        <f>VLOOKUP(A69,[0]!名簿女,11)</f>
        <v>藤本みのり</v>
      </c>
      <c r="L69" s="280" t="s">
        <v>31</v>
      </c>
      <c r="M69" s="280" t="str">
        <f>VLOOKUP(A69,[0]!名簿女,13)</f>
        <v>丸　内</v>
      </c>
      <c r="N69" s="335">
        <f>VLOOKUP(A69,[0]!名簿女,14)</f>
        <v>3</v>
      </c>
      <c r="O69" s="335" t="s">
        <v>41</v>
      </c>
      <c r="P69" s="274"/>
      <c r="Q69" s="335" t="str">
        <f>VLOOKUP(A69,[0]!名簿女,17)</f>
        <v>フジモト　ミノリ</v>
      </c>
      <c r="R69" s="274"/>
      <c r="S69" s="274">
        <v>2</v>
      </c>
      <c r="T69" s="333">
        <v>2</v>
      </c>
      <c r="U69" s="232"/>
      <c r="V69" s="232" t="str">
        <f t="shared" si="0"/>
        <v/>
      </c>
      <c r="W69" s="232" t="e">
        <f t="shared" si="3"/>
        <v>#VALUE!</v>
      </c>
      <c r="X69" s="234">
        <v>50</v>
      </c>
      <c r="Y69" s="232" t="e">
        <f>RANK(V69,V68:V75,1)</f>
        <v>#VALUE!</v>
      </c>
      <c r="AA69" s="234">
        <v>10050</v>
      </c>
    </row>
    <row r="70" spans="1:27" s="234" customFormat="1" x14ac:dyDescent="0.2">
      <c r="A70" s="333">
        <v>392</v>
      </c>
      <c r="B70" s="334" t="s">
        <v>207</v>
      </c>
      <c r="C70" s="333">
        <v>2</v>
      </c>
      <c r="D70" s="274" t="s">
        <v>14</v>
      </c>
      <c r="E70" s="274"/>
      <c r="F70" s="274"/>
      <c r="G70" s="278"/>
      <c r="H70" s="274" t="s">
        <v>31</v>
      </c>
      <c r="I70" s="279"/>
      <c r="J70" s="274" t="s">
        <v>41</v>
      </c>
      <c r="K70" s="274" t="str">
        <f>VLOOKUP(A70,[0]!名簿女,11)</f>
        <v>南　有愛瑠</v>
      </c>
      <c r="L70" s="280" t="s">
        <v>31</v>
      </c>
      <c r="M70" s="280" t="str">
        <f>VLOOKUP(A70,[0]!名簿女,13)</f>
        <v>松　陽</v>
      </c>
      <c r="N70" s="335">
        <f>VLOOKUP(A70,[0]!名簿女,14)</f>
        <v>3</v>
      </c>
      <c r="O70" s="335" t="s">
        <v>41</v>
      </c>
      <c r="P70" s="274"/>
      <c r="Q70" s="335" t="str">
        <f>VLOOKUP(A70,[0]!名簿女,17)</f>
        <v>ミナミ　ユエル</v>
      </c>
      <c r="R70" s="274"/>
      <c r="S70" s="274">
        <v>2</v>
      </c>
      <c r="T70" s="333">
        <v>3</v>
      </c>
      <c r="U70" s="232"/>
      <c r="V70" s="232" t="str">
        <f t="shared" si="0"/>
        <v/>
      </c>
      <c r="W70" s="232" t="e">
        <f t="shared" si="3"/>
        <v>#VALUE!</v>
      </c>
      <c r="X70" s="234">
        <v>51</v>
      </c>
      <c r="Y70" s="232" t="e">
        <f>RANK(V70,V68:V75,1)</f>
        <v>#VALUE!</v>
      </c>
      <c r="AA70" s="234">
        <v>10051</v>
      </c>
    </row>
    <row r="71" spans="1:27" s="234" customFormat="1" x14ac:dyDescent="0.2">
      <c r="A71" s="333">
        <v>569</v>
      </c>
      <c r="B71" s="334" t="s">
        <v>207</v>
      </c>
      <c r="C71" s="333">
        <v>2</v>
      </c>
      <c r="D71" s="274" t="s">
        <v>14</v>
      </c>
      <c r="E71" s="274"/>
      <c r="F71" s="274"/>
      <c r="G71" s="278"/>
      <c r="H71" s="274" t="s">
        <v>31</v>
      </c>
      <c r="I71" s="279"/>
      <c r="J71" s="274" t="s">
        <v>41</v>
      </c>
      <c r="K71" s="274" t="str">
        <f>VLOOKUP(A71,[0]!名簿女,11)</f>
        <v>清水あさみ</v>
      </c>
      <c r="L71" s="280" t="s">
        <v>31</v>
      </c>
      <c r="M71" s="280" t="str">
        <f>VLOOKUP(A71,[0]!名簿女,13)</f>
        <v>南　部</v>
      </c>
      <c r="N71" s="335">
        <f>VLOOKUP(A71,[0]!名簿女,14)</f>
        <v>2</v>
      </c>
      <c r="O71" s="335" t="s">
        <v>41</v>
      </c>
      <c r="P71" s="274"/>
      <c r="Q71" s="335" t="str">
        <f>VLOOKUP(A71,[0]!名簿女,17)</f>
        <v>シミズ　アサミ</v>
      </c>
      <c r="R71" s="274"/>
      <c r="S71" s="274">
        <v>2</v>
      </c>
      <c r="T71" s="333">
        <v>4</v>
      </c>
      <c r="U71" s="232"/>
      <c r="V71" s="232" t="str">
        <f t="shared" si="0"/>
        <v/>
      </c>
      <c r="W71" s="232" t="e">
        <f t="shared" si="3"/>
        <v>#VALUE!</v>
      </c>
      <c r="X71" s="234">
        <v>52</v>
      </c>
      <c r="Y71" s="232" t="e">
        <f>RANK(V71,V68:V75,1)</f>
        <v>#VALUE!</v>
      </c>
      <c r="AA71" s="234">
        <v>10052</v>
      </c>
    </row>
    <row r="72" spans="1:27" s="234" customFormat="1" x14ac:dyDescent="0.2">
      <c r="A72" s="274">
        <v>238</v>
      </c>
      <c r="B72" s="334" t="s">
        <v>207</v>
      </c>
      <c r="C72" s="333">
        <v>2</v>
      </c>
      <c r="D72" s="274" t="s">
        <v>14</v>
      </c>
      <c r="E72" s="276"/>
      <c r="F72" s="274"/>
      <c r="G72" s="278"/>
      <c r="H72" s="274" t="s">
        <v>31</v>
      </c>
      <c r="I72" s="279"/>
      <c r="J72" s="274" t="s">
        <v>41</v>
      </c>
      <c r="K72" s="274" t="str">
        <f>VLOOKUP(A72,[0]!名簿女,11)</f>
        <v>田中　詩乃</v>
      </c>
      <c r="L72" s="274" t="s">
        <v>31</v>
      </c>
      <c r="M72" s="274" t="str">
        <f>VLOOKUP(A72,[0]!名簿女,13)</f>
        <v>丸　内</v>
      </c>
      <c r="N72" s="335">
        <f>VLOOKUP(A72,[0]!名簿女,14)</f>
        <v>3</v>
      </c>
      <c r="O72" s="335" t="s">
        <v>41</v>
      </c>
      <c r="P72" s="274"/>
      <c r="Q72" s="335" t="str">
        <f>VLOOKUP(A72,[0]!名簿女,17)</f>
        <v>タナカ　シホ</v>
      </c>
      <c r="R72" s="274"/>
      <c r="S72" s="274">
        <v>2</v>
      </c>
      <c r="T72" s="274">
        <v>5</v>
      </c>
      <c r="U72" s="232"/>
      <c r="V72" s="232" t="str">
        <f t="shared" si="0"/>
        <v/>
      </c>
      <c r="W72" s="232" t="e">
        <f t="shared" si="3"/>
        <v>#VALUE!</v>
      </c>
      <c r="X72" s="234">
        <v>53</v>
      </c>
      <c r="Y72" s="232" t="e">
        <f>RANK(V72,V68:V75,1)</f>
        <v>#VALUE!</v>
      </c>
      <c r="AA72" s="234">
        <v>10053</v>
      </c>
    </row>
    <row r="73" spans="1:27" s="234" customFormat="1" x14ac:dyDescent="0.2">
      <c r="A73" s="333">
        <v>390</v>
      </c>
      <c r="B73" s="334" t="s">
        <v>207</v>
      </c>
      <c r="C73" s="333">
        <v>2</v>
      </c>
      <c r="D73" s="274" t="s">
        <v>14</v>
      </c>
      <c r="E73" s="274"/>
      <c r="F73" s="274"/>
      <c r="G73" s="278"/>
      <c r="H73" s="274" t="s">
        <v>31</v>
      </c>
      <c r="I73" s="279"/>
      <c r="J73" s="274" t="s">
        <v>41</v>
      </c>
      <c r="K73" s="274" t="str">
        <f>VLOOKUP(A73,[0]!名簿女,11)</f>
        <v>德田　朱里</v>
      </c>
      <c r="L73" s="280" t="s">
        <v>31</v>
      </c>
      <c r="M73" s="280" t="str">
        <f>VLOOKUP(A73,[0]!名簿女,13)</f>
        <v>松　陽</v>
      </c>
      <c r="N73" s="335">
        <f>VLOOKUP(A73,[0]!名簿女,14)</f>
        <v>3</v>
      </c>
      <c r="O73" s="335" t="s">
        <v>41</v>
      </c>
      <c r="P73" s="274"/>
      <c r="Q73" s="335" t="str">
        <f>VLOOKUP(A73,[0]!名簿女,17)</f>
        <v>トクダ　アカリ</v>
      </c>
      <c r="R73" s="274"/>
      <c r="S73" s="274">
        <v>2</v>
      </c>
      <c r="T73" s="333">
        <v>6</v>
      </c>
      <c r="U73" s="232"/>
      <c r="V73" s="232" t="str">
        <f t="shared" si="0"/>
        <v/>
      </c>
      <c r="W73" s="232" t="e">
        <f t="shared" si="3"/>
        <v>#VALUE!</v>
      </c>
      <c r="X73" s="234">
        <v>54</v>
      </c>
      <c r="Y73" s="232" t="e">
        <f>RANK(V73,V68:V75,1)</f>
        <v>#VALUE!</v>
      </c>
      <c r="AA73" s="234">
        <v>10054</v>
      </c>
    </row>
    <row r="74" spans="1:27" s="234" customFormat="1" x14ac:dyDescent="0.2">
      <c r="A74" s="333">
        <v>96</v>
      </c>
      <c r="B74" s="334" t="s">
        <v>207</v>
      </c>
      <c r="C74" s="333">
        <v>2</v>
      </c>
      <c r="D74" s="274" t="s">
        <v>14</v>
      </c>
      <c r="E74" s="274"/>
      <c r="F74" s="274"/>
      <c r="G74" s="278"/>
      <c r="H74" s="274" t="s">
        <v>31</v>
      </c>
      <c r="I74" s="279"/>
      <c r="J74" s="274" t="s">
        <v>41</v>
      </c>
      <c r="K74" s="274" t="str">
        <f>VLOOKUP(A74,[0]!名簿女,11)</f>
        <v>中田　光南</v>
      </c>
      <c r="L74" s="280" t="s">
        <v>31</v>
      </c>
      <c r="M74" s="280" t="str">
        <f>VLOOKUP(A74,[0]!名簿女,13)</f>
        <v>板　津</v>
      </c>
      <c r="N74" s="335">
        <f>VLOOKUP(A74,[0]!名簿女,14)</f>
        <v>2</v>
      </c>
      <c r="O74" s="335" t="s">
        <v>41</v>
      </c>
      <c r="P74" s="274"/>
      <c r="Q74" s="335" t="str">
        <f>VLOOKUP(A74,[0]!名簿女,17)</f>
        <v>ナカダ　ヒナ</v>
      </c>
      <c r="R74" s="274"/>
      <c r="S74" s="274">
        <v>2</v>
      </c>
      <c r="T74" s="333">
        <v>7</v>
      </c>
      <c r="U74" s="232"/>
      <c r="V74" s="232" t="str">
        <f t="shared" si="0"/>
        <v/>
      </c>
      <c r="W74" s="232" t="e">
        <f t="shared" si="3"/>
        <v>#VALUE!</v>
      </c>
      <c r="X74" s="234">
        <v>55</v>
      </c>
      <c r="Y74" s="232" t="e">
        <f>RANK(V74,V68:V75,1)</f>
        <v>#VALUE!</v>
      </c>
      <c r="AA74" s="234">
        <v>10055</v>
      </c>
    </row>
    <row r="75" spans="1:27" s="234" customFormat="1" ht="14.5" thickBot="1" x14ac:dyDescent="0.25">
      <c r="A75" s="295">
        <v>175</v>
      </c>
      <c r="B75" s="337" t="s">
        <v>207</v>
      </c>
      <c r="C75" s="336">
        <v>2</v>
      </c>
      <c r="D75" s="295" t="s">
        <v>14</v>
      </c>
      <c r="E75" s="342"/>
      <c r="F75" s="295"/>
      <c r="G75" s="338"/>
      <c r="H75" s="295" t="s">
        <v>31</v>
      </c>
      <c r="I75" s="339"/>
      <c r="J75" s="295" t="s">
        <v>41</v>
      </c>
      <c r="K75" s="295" t="str">
        <f>VLOOKUP(A75,[0]!名簿女,11)</f>
        <v>松島　美詩</v>
      </c>
      <c r="L75" s="295" t="s">
        <v>31</v>
      </c>
      <c r="M75" s="295" t="str">
        <f>VLOOKUP(A75,[0]!名簿女,13)</f>
        <v>芦　城</v>
      </c>
      <c r="N75" s="341">
        <f>VLOOKUP(A75,[0]!名簿女,14)</f>
        <v>3</v>
      </c>
      <c r="O75" s="341" t="s">
        <v>41</v>
      </c>
      <c r="P75" s="295"/>
      <c r="Q75" s="341" t="str">
        <f>VLOOKUP(A75,[0]!名簿女,17)</f>
        <v>マツシマ　ミウタ</v>
      </c>
      <c r="R75" s="295"/>
      <c r="S75" s="295">
        <v>2</v>
      </c>
      <c r="T75" s="336">
        <v>8</v>
      </c>
      <c r="U75" s="232"/>
      <c r="V75" s="232" t="str">
        <f t="shared" si="0"/>
        <v/>
      </c>
      <c r="W75" s="232" t="e">
        <f t="shared" si="3"/>
        <v>#VALUE!</v>
      </c>
      <c r="X75" s="234">
        <v>56</v>
      </c>
      <c r="Y75" s="232" t="e">
        <f>RANK(V75,V68:V75,1)</f>
        <v>#VALUE!</v>
      </c>
      <c r="AA75" s="234">
        <v>10056</v>
      </c>
    </row>
    <row r="76" spans="1:27" s="234" customFormat="1" x14ac:dyDescent="0.2">
      <c r="A76" s="328"/>
      <c r="B76" s="327" t="s">
        <v>207</v>
      </c>
      <c r="C76" s="328">
        <v>2</v>
      </c>
      <c r="D76" s="294" t="s">
        <v>14</v>
      </c>
      <c r="E76" s="294"/>
      <c r="F76" s="294"/>
      <c r="G76" s="329"/>
      <c r="H76" s="294" t="s">
        <v>31</v>
      </c>
      <c r="I76" s="330"/>
      <c r="J76" s="294" t="s">
        <v>41</v>
      </c>
      <c r="K76" s="294" t="e">
        <f>VLOOKUP(A76,[0]!名簿女,11)</f>
        <v>#N/A</v>
      </c>
      <c r="L76" s="331" t="s">
        <v>31</v>
      </c>
      <c r="M76" s="331" t="e">
        <f>VLOOKUP(A76,[0]!名簿女,13)</f>
        <v>#N/A</v>
      </c>
      <c r="N76" s="332" t="e">
        <f>VLOOKUP(A76,[0]!名簿女,14)</f>
        <v>#N/A</v>
      </c>
      <c r="O76" s="332" t="s">
        <v>41</v>
      </c>
      <c r="P76" s="294"/>
      <c r="Q76" s="332" t="e">
        <f>VLOOKUP(A76,[0]!名簿女,17)</f>
        <v>#N/A</v>
      </c>
      <c r="R76" s="294"/>
      <c r="S76" s="294">
        <v>3</v>
      </c>
      <c r="T76" s="328">
        <v>1</v>
      </c>
      <c r="U76" s="232"/>
      <c r="V76" s="232" t="str">
        <f t="shared" si="0"/>
        <v/>
      </c>
      <c r="W76" s="232" t="e">
        <f t="shared" si="3"/>
        <v>#VALUE!</v>
      </c>
      <c r="X76" s="234">
        <v>57</v>
      </c>
      <c r="Y76" s="232" t="e">
        <f>RANK(V76,V76:V83,1)</f>
        <v>#VALUE!</v>
      </c>
      <c r="AA76" s="234">
        <v>10057</v>
      </c>
    </row>
    <row r="77" spans="1:27" s="234" customFormat="1" x14ac:dyDescent="0.2">
      <c r="A77" s="333"/>
      <c r="B77" s="334" t="s">
        <v>207</v>
      </c>
      <c r="C77" s="333">
        <v>2</v>
      </c>
      <c r="D77" s="274" t="s">
        <v>14</v>
      </c>
      <c r="E77" s="274"/>
      <c r="F77" s="274"/>
      <c r="G77" s="278"/>
      <c r="H77" s="274" t="s">
        <v>31</v>
      </c>
      <c r="I77" s="279"/>
      <c r="J77" s="274" t="s">
        <v>41</v>
      </c>
      <c r="K77" s="274" t="e">
        <f>VLOOKUP(A77,[0]!名簿女,11)</f>
        <v>#N/A</v>
      </c>
      <c r="L77" s="280" t="s">
        <v>31</v>
      </c>
      <c r="M77" s="280" t="e">
        <f>VLOOKUP(A77,[0]!名簿女,13)</f>
        <v>#N/A</v>
      </c>
      <c r="N77" s="335" t="e">
        <f>VLOOKUP(A77,[0]!名簿女,14)</f>
        <v>#N/A</v>
      </c>
      <c r="O77" s="335" t="s">
        <v>41</v>
      </c>
      <c r="P77" s="274"/>
      <c r="Q77" s="335" t="e">
        <f>VLOOKUP(A77,[0]!名簿女,17)</f>
        <v>#N/A</v>
      </c>
      <c r="R77" s="274"/>
      <c r="S77" s="274">
        <v>3</v>
      </c>
      <c r="T77" s="333">
        <v>2</v>
      </c>
      <c r="U77" s="232"/>
      <c r="V77" s="232" t="str">
        <f t="shared" si="0"/>
        <v/>
      </c>
      <c r="W77" s="232" t="e">
        <f t="shared" si="3"/>
        <v>#VALUE!</v>
      </c>
      <c r="X77" s="234">
        <v>58</v>
      </c>
      <c r="Y77" s="232" t="e">
        <f>RANK(V77,V76:V83,1)</f>
        <v>#VALUE!</v>
      </c>
      <c r="AA77" s="234">
        <v>10058</v>
      </c>
    </row>
    <row r="78" spans="1:27" s="234" customFormat="1" x14ac:dyDescent="0.2">
      <c r="A78" s="333"/>
      <c r="B78" s="334" t="s">
        <v>207</v>
      </c>
      <c r="C78" s="333">
        <v>2</v>
      </c>
      <c r="D78" s="274" t="s">
        <v>14</v>
      </c>
      <c r="E78" s="274"/>
      <c r="F78" s="274"/>
      <c r="G78" s="278"/>
      <c r="H78" s="274" t="s">
        <v>31</v>
      </c>
      <c r="I78" s="279"/>
      <c r="J78" s="274" t="s">
        <v>41</v>
      </c>
      <c r="K78" s="274" t="e">
        <f>VLOOKUP(A78,[0]!名簿女,11)</f>
        <v>#N/A</v>
      </c>
      <c r="L78" s="280" t="s">
        <v>31</v>
      </c>
      <c r="M78" s="280" t="e">
        <f>VLOOKUP(A78,[0]!名簿女,13)</f>
        <v>#N/A</v>
      </c>
      <c r="N78" s="335" t="e">
        <f>VLOOKUP(A78,[0]!名簿女,14)</f>
        <v>#N/A</v>
      </c>
      <c r="O78" s="335" t="s">
        <v>41</v>
      </c>
      <c r="P78" s="274"/>
      <c r="Q78" s="335" t="e">
        <f>VLOOKUP(A78,[0]!名簿女,17)</f>
        <v>#N/A</v>
      </c>
      <c r="R78" s="274"/>
      <c r="S78" s="274">
        <v>3</v>
      </c>
      <c r="T78" s="333">
        <v>3</v>
      </c>
      <c r="U78" s="232"/>
      <c r="V78" s="232" t="str">
        <f t="shared" si="0"/>
        <v/>
      </c>
      <c r="W78" s="232" t="e">
        <f t="shared" si="3"/>
        <v>#VALUE!</v>
      </c>
      <c r="X78" s="234">
        <v>59</v>
      </c>
      <c r="Y78" s="232" t="e">
        <f>RANK(V78,V76:V83,1)</f>
        <v>#VALUE!</v>
      </c>
      <c r="AA78" s="234">
        <v>10059</v>
      </c>
    </row>
    <row r="79" spans="1:27" s="234" customFormat="1" x14ac:dyDescent="0.2">
      <c r="A79" s="333"/>
      <c r="B79" s="334" t="s">
        <v>207</v>
      </c>
      <c r="C79" s="333">
        <v>2</v>
      </c>
      <c r="D79" s="274" t="s">
        <v>14</v>
      </c>
      <c r="E79" s="274"/>
      <c r="F79" s="274"/>
      <c r="G79" s="278"/>
      <c r="H79" s="274" t="s">
        <v>31</v>
      </c>
      <c r="I79" s="279"/>
      <c r="J79" s="274" t="s">
        <v>41</v>
      </c>
      <c r="K79" s="274" t="e">
        <f>VLOOKUP(A79,[0]!名簿女,11)</f>
        <v>#N/A</v>
      </c>
      <c r="L79" s="280" t="s">
        <v>31</v>
      </c>
      <c r="M79" s="280" t="e">
        <f>VLOOKUP(A79,[0]!名簿女,13)</f>
        <v>#N/A</v>
      </c>
      <c r="N79" s="335" t="e">
        <f>VLOOKUP(A79,[0]!名簿女,14)</f>
        <v>#N/A</v>
      </c>
      <c r="O79" s="335" t="s">
        <v>41</v>
      </c>
      <c r="P79" s="274"/>
      <c r="Q79" s="335" t="e">
        <f>VLOOKUP(A79,[0]!名簿女,17)</f>
        <v>#N/A</v>
      </c>
      <c r="R79" s="274"/>
      <c r="S79" s="274">
        <v>3</v>
      </c>
      <c r="T79" s="333">
        <v>4</v>
      </c>
      <c r="U79" s="232"/>
      <c r="V79" s="232" t="str">
        <f t="shared" si="0"/>
        <v/>
      </c>
      <c r="W79" s="232" t="e">
        <f t="shared" si="3"/>
        <v>#VALUE!</v>
      </c>
      <c r="X79" s="234">
        <v>60</v>
      </c>
      <c r="Y79" s="232" t="e">
        <f>RANK(V79,V76:V83,1)</f>
        <v>#VALUE!</v>
      </c>
      <c r="AA79" s="234">
        <v>10060</v>
      </c>
    </row>
    <row r="80" spans="1:27" s="234" customFormat="1" x14ac:dyDescent="0.2">
      <c r="A80" s="333"/>
      <c r="B80" s="334" t="s">
        <v>207</v>
      </c>
      <c r="C80" s="333">
        <v>2</v>
      </c>
      <c r="D80" s="274" t="s">
        <v>14</v>
      </c>
      <c r="E80" s="274"/>
      <c r="F80" s="274"/>
      <c r="G80" s="278"/>
      <c r="H80" s="274" t="s">
        <v>31</v>
      </c>
      <c r="I80" s="279"/>
      <c r="J80" s="274" t="s">
        <v>41</v>
      </c>
      <c r="K80" s="274" t="e">
        <f>VLOOKUP(A80,[0]!名簿女,11)</f>
        <v>#N/A</v>
      </c>
      <c r="L80" s="280" t="s">
        <v>31</v>
      </c>
      <c r="M80" s="280" t="e">
        <f>VLOOKUP(A80,[0]!名簿女,13)</f>
        <v>#N/A</v>
      </c>
      <c r="N80" s="335" t="e">
        <f>VLOOKUP(A80,[0]!名簿女,14)</f>
        <v>#N/A</v>
      </c>
      <c r="O80" s="335" t="s">
        <v>41</v>
      </c>
      <c r="P80" s="274"/>
      <c r="Q80" s="335" t="e">
        <f>VLOOKUP(A80,[0]!名簿女,17)</f>
        <v>#N/A</v>
      </c>
      <c r="R80" s="274"/>
      <c r="S80" s="274">
        <v>3</v>
      </c>
      <c r="T80" s="274">
        <v>5</v>
      </c>
      <c r="U80" s="232"/>
      <c r="V80" s="232" t="str">
        <f t="shared" si="0"/>
        <v/>
      </c>
      <c r="W80" s="232" t="e">
        <f t="shared" si="3"/>
        <v>#VALUE!</v>
      </c>
      <c r="X80" s="234">
        <v>61</v>
      </c>
      <c r="Y80" s="232" t="e">
        <f>RANK(V80,V76:V83,1)</f>
        <v>#VALUE!</v>
      </c>
      <c r="AA80" s="234">
        <v>10061</v>
      </c>
    </row>
    <row r="81" spans="1:27" s="234" customFormat="1" x14ac:dyDescent="0.2">
      <c r="A81" s="333"/>
      <c r="B81" s="334" t="s">
        <v>207</v>
      </c>
      <c r="C81" s="333">
        <v>2</v>
      </c>
      <c r="D81" s="274" t="s">
        <v>14</v>
      </c>
      <c r="E81" s="274"/>
      <c r="F81" s="274"/>
      <c r="G81" s="278"/>
      <c r="H81" s="274" t="s">
        <v>31</v>
      </c>
      <c r="I81" s="279"/>
      <c r="J81" s="274" t="s">
        <v>41</v>
      </c>
      <c r="K81" s="274" t="e">
        <f>VLOOKUP(A81,[0]!名簿女,11)</f>
        <v>#N/A</v>
      </c>
      <c r="L81" s="280" t="s">
        <v>31</v>
      </c>
      <c r="M81" s="280" t="e">
        <f>VLOOKUP(A81,[0]!名簿女,13)</f>
        <v>#N/A</v>
      </c>
      <c r="N81" s="335" t="e">
        <f>VLOOKUP(A81,[0]!名簿女,14)</f>
        <v>#N/A</v>
      </c>
      <c r="O81" s="335" t="s">
        <v>41</v>
      </c>
      <c r="P81" s="274"/>
      <c r="Q81" s="335" t="e">
        <f>VLOOKUP(A81,[0]!名簿女,17)</f>
        <v>#N/A</v>
      </c>
      <c r="R81" s="274"/>
      <c r="S81" s="274">
        <v>3</v>
      </c>
      <c r="T81" s="333">
        <v>6</v>
      </c>
      <c r="U81" s="232"/>
      <c r="V81" s="232" t="str">
        <f t="shared" si="0"/>
        <v/>
      </c>
      <c r="W81" s="232" t="e">
        <f t="shared" si="3"/>
        <v>#VALUE!</v>
      </c>
      <c r="X81" s="234">
        <v>62</v>
      </c>
      <c r="Y81" s="232" t="e">
        <f>RANK(V81,V76:V83,1)</f>
        <v>#VALUE!</v>
      </c>
      <c r="AA81" s="234">
        <v>10062</v>
      </c>
    </row>
    <row r="82" spans="1:27" s="234" customFormat="1" x14ac:dyDescent="0.2">
      <c r="A82" s="333"/>
      <c r="B82" s="334" t="s">
        <v>207</v>
      </c>
      <c r="C82" s="333">
        <v>2</v>
      </c>
      <c r="D82" s="274" t="s">
        <v>14</v>
      </c>
      <c r="E82" s="274"/>
      <c r="F82" s="274"/>
      <c r="G82" s="278"/>
      <c r="H82" s="274" t="s">
        <v>31</v>
      </c>
      <c r="I82" s="279"/>
      <c r="J82" s="274" t="s">
        <v>41</v>
      </c>
      <c r="K82" s="274" t="e">
        <f>VLOOKUP(A82,[0]!名簿女,11)</f>
        <v>#N/A</v>
      </c>
      <c r="L82" s="280" t="s">
        <v>31</v>
      </c>
      <c r="M82" s="280" t="e">
        <f>VLOOKUP(A82,[0]!名簿女,13)</f>
        <v>#N/A</v>
      </c>
      <c r="N82" s="335" t="e">
        <f>VLOOKUP(A82,[0]!名簿女,14)</f>
        <v>#N/A</v>
      </c>
      <c r="O82" s="335" t="s">
        <v>41</v>
      </c>
      <c r="P82" s="274"/>
      <c r="Q82" s="335" t="e">
        <f>VLOOKUP(A82,[0]!名簿女,17)</f>
        <v>#N/A</v>
      </c>
      <c r="R82" s="274"/>
      <c r="S82" s="274">
        <v>3</v>
      </c>
      <c r="T82" s="333">
        <v>7</v>
      </c>
      <c r="U82" s="232"/>
      <c r="V82" s="232" t="str">
        <f t="shared" si="0"/>
        <v/>
      </c>
      <c r="W82" s="232" t="e">
        <f t="shared" si="3"/>
        <v>#VALUE!</v>
      </c>
      <c r="X82" s="234">
        <v>63</v>
      </c>
      <c r="Y82" s="232" t="e">
        <f>RANK(V82,V76:V83,1)</f>
        <v>#VALUE!</v>
      </c>
      <c r="AA82" s="234">
        <v>10063</v>
      </c>
    </row>
    <row r="83" spans="1:27" s="234" customFormat="1" ht="14.5" thickBot="1" x14ac:dyDescent="0.25">
      <c r="A83" s="336"/>
      <c r="B83" s="337" t="s">
        <v>207</v>
      </c>
      <c r="C83" s="336">
        <v>2</v>
      </c>
      <c r="D83" s="295" t="s">
        <v>14</v>
      </c>
      <c r="E83" s="295"/>
      <c r="F83" s="295"/>
      <c r="G83" s="338"/>
      <c r="H83" s="295" t="s">
        <v>31</v>
      </c>
      <c r="I83" s="339"/>
      <c r="J83" s="295" t="s">
        <v>41</v>
      </c>
      <c r="K83" s="295" t="e">
        <f>VLOOKUP(A83,[0]!名簿女,11)</f>
        <v>#N/A</v>
      </c>
      <c r="L83" s="340" t="s">
        <v>31</v>
      </c>
      <c r="M83" s="340" t="e">
        <f>VLOOKUP(A83,[0]!名簿女,13)</f>
        <v>#N/A</v>
      </c>
      <c r="N83" s="341" t="e">
        <f>VLOOKUP(A83,[0]!名簿女,14)</f>
        <v>#N/A</v>
      </c>
      <c r="O83" s="341" t="s">
        <v>41</v>
      </c>
      <c r="P83" s="295"/>
      <c r="Q83" s="341" t="e">
        <f>VLOOKUP(A83,[0]!名簿女,17)</f>
        <v>#N/A</v>
      </c>
      <c r="R83" s="295"/>
      <c r="S83" s="295">
        <v>3</v>
      </c>
      <c r="T83" s="336">
        <v>8</v>
      </c>
      <c r="U83" s="232"/>
      <c r="V83" s="232" t="str">
        <f t="shared" si="0"/>
        <v/>
      </c>
      <c r="W83" s="232" t="e">
        <f t="shared" si="3"/>
        <v>#VALUE!</v>
      </c>
      <c r="X83" s="234">
        <v>64</v>
      </c>
      <c r="Y83" s="232" t="e">
        <f>RANK(V83,V76:V83,1)</f>
        <v>#VALUE!</v>
      </c>
      <c r="AA83" s="234">
        <v>10064</v>
      </c>
    </row>
    <row r="84" spans="1:27" s="234" customFormat="1" x14ac:dyDescent="0.2">
      <c r="A84" s="343"/>
      <c r="B84" s="344" t="s">
        <v>207</v>
      </c>
      <c r="C84" s="343">
        <v>2</v>
      </c>
      <c r="D84" s="296" t="s">
        <v>14</v>
      </c>
      <c r="E84" s="296"/>
      <c r="F84" s="296"/>
      <c r="G84" s="345"/>
      <c r="H84" s="296" t="s">
        <v>31</v>
      </c>
      <c r="I84" s="346"/>
      <c r="J84" s="296" t="s">
        <v>41</v>
      </c>
      <c r="K84" s="296" t="e">
        <f>VLOOKUP(A84,[0]!名簿女,11)</f>
        <v>#N/A</v>
      </c>
      <c r="L84" s="347" t="s">
        <v>31</v>
      </c>
      <c r="M84" s="347" t="e">
        <f>VLOOKUP(A84,[0]!名簿女,13)</f>
        <v>#N/A</v>
      </c>
      <c r="N84" s="348" t="e">
        <f>VLOOKUP(A84,[0]!名簿女,14)</f>
        <v>#N/A</v>
      </c>
      <c r="O84" s="348" t="s">
        <v>41</v>
      </c>
      <c r="P84" s="296"/>
      <c r="Q84" s="348" t="e">
        <f>VLOOKUP(A84,[0]!名簿女,17)</f>
        <v>#N/A</v>
      </c>
      <c r="R84" s="296"/>
      <c r="S84" s="296">
        <v>4</v>
      </c>
      <c r="T84" s="343">
        <v>1</v>
      </c>
      <c r="U84" s="232"/>
      <c r="V84" s="232" t="str">
        <f t="shared" si="0"/>
        <v/>
      </c>
      <c r="W84" s="232" t="e">
        <f t="shared" si="3"/>
        <v>#VALUE!</v>
      </c>
      <c r="X84" s="234">
        <v>65</v>
      </c>
      <c r="Y84" s="232" t="e">
        <f>RANK(V84,V84:V91,1)</f>
        <v>#VALUE!</v>
      </c>
      <c r="AA84" s="234">
        <v>10065</v>
      </c>
    </row>
    <row r="85" spans="1:27" s="234" customFormat="1" x14ac:dyDescent="0.2">
      <c r="A85" s="274"/>
      <c r="B85" s="334" t="s">
        <v>207</v>
      </c>
      <c r="C85" s="333">
        <v>2</v>
      </c>
      <c r="D85" s="274" t="s">
        <v>14</v>
      </c>
      <c r="E85" s="274"/>
      <c r="F85" s="274"/>
      <c r="G85" s="278"/>
      <c r="H85" s="274" t="s">
        <v>31</v>
      </c>
      <c r="I85" s="279"/>
      <c r="J85" s="274" t="s">
        <v>41</v>
      </c>
      <c r="K85" s="274" t="e">
        <f>VLOOKUP(A85,[0]!名簿女,11)</f>
        <v>#N/A</v>
      </c>
      <c r="L85" s="280" t="s">
        <v>31</v>
      </c>
      <c r="M85" s="280" t="e">
        <f>VLOOKUP(A85,[0]!名簿女,13)</f>
        <v>#N/A</v>
      </c>
      <c r="N85" s="335" t="e">
        <f>VLOOKUP(A85,[0]!名簿女,14)</f>
        <v>#N/A</v>
      </c>
      <c r="O85" s="335" t="s">
        <v>41</v>
      </c>
      <c r="P85" s="274"/>
      <c r="Q85" s="335" t="e">
        <f>VLOOKUP(A85,[0]!名簿女,17)</f>
        <v>#N/A</v>
      </c>
      <c r="R85" s="274"/>
      <c r="S85" s="274">
        <v>4</v>
      </c>
      <c r="T85" s="333">
        <v>2</v>
      </c>
      <c r="U85" s="232"/>
      <c r="V85" s="232" t="str">
        <f t="shared" ref="V85:V148" si="4">IF(OR(G85="",G85="DNS",G85="DQ",G85="NM"),"",(E85*60+G85))</f>
        <v/>
      </c>
      <c r="W85" s="232" t="e">
        <f t="shared" si="3"/>
        <v>#VALUE!</v>
      </c>
      <c r="X85" s="234">
        <v>66</v>
      </c>
      <c r="Y85" s="232" t="e">
        <f>RANK(V85,V84:V91,1)</f>
        <v>#VALUE!</v>
      </c>
      <c r="AA85" s="234">
        <v>10066</v>
      </c>
    </row>
    <row r="86" spans="1:27" s="234" customFormat="1" x14ac:dyDescent="0.2">
      <c r="A86" s="333"/>
      <c r="B86" s="334" t="s">
        <v>207</v>
      </c>
      <c r="C86" s="333">
        <v>2</v>
      </c>
      <c r="D86" s="274" t="s">
        <v>14</v>
      </c>
      <c r="E86" s="274"/>
      <c r="F86" s="274"/>
      <c r="G86" s="278"/>
      <c r="H86" s="274" t="s">
        <v>31</v>
      </c>
      <c r="I86" s="279"/>
      <c r="J86" s="274" t="s">
        <v>41</v>
      </c>
      <c r="K86" s="274" t="e">
        <f>VLOOKUP(A86,[0]!名簿女,11)</f>
        <v>#N/A</v>
      </c>
      <c r="L86" s="280" t="s">
        <v>31</v>
      </c>
      <c r="M86" s="280" t="e">
        <f>VLOOKUP(A86,[0]!名簿女,13)</f>
        <v>#N/A</v>
      </c>
      <c r="N86" s="335" t="e">
        <f>VLOOKUP(A86,[0]!名簿女,14)</f>
        <v>#N/A</v>
      </c>
      <c r="O86" s="335" t="s">
        <v>41</v>
      </c>
      <c r="P86" s="274"/>
      <c r="Q86" s="335" t="e">
        <f>VLOOKUP(A86,[0]!名簿女,17)</f>
        <v>#N/A</v>
      </c>
      <c r="R86" s="274"/>
      <c r="S86" s="274">
        <v>4</v>
      </c>
      <c r="T86" s="333">
        <v>3</v>
      </c>
      <c r="U86" s="232"/>
      <c r="V86" s="232" t="str">
        <f t="shared" si="4"/>
        <v/>
      </c>
      <c r="W86" s="232" t="e">
        <f t="shared" si="3"/>
        <v>#VALUE!</v>
      </c>
      <c r="X86" s="234">
        <v>67</v>
      </c>
      <c r="Y86" s="232" t="e">
        <f>RANK(V86,V84:V91,1)</f>
        <v>#VALUE!</v>
      </c>
      <c r="AA86" s="234">
        <v>10067</v>
      </c>
    </row>
    <row r="87" spans="1:27" s="234" customFormat="1" x14ac:dyDescent="0.2">
      <c r="A87" s="333"/>
      <c r="B87" s="334" t="s">
        <v>207</v>
      </c>
      <c r="C87" s="333">
        <v>2</v>
      </c>
      <c r="D87" s="274" t="s">
        <v>14</v>
      </c>
      <c r="E87" s="274"/>
      <c r="F87" s="274"/>
      <c r="G87" s="278"/>
      <c r="H87" s="274" t="s">
        <v>31</v>
      </c>
      <c r="I87" s="279"/>
      <c r="J87" s="274" t="s">
        <v>41</v>
      </c>
      <c r="K87" s="274" t="e">
        <f>VLOOKUP(A87,[0]!名簿女,11)</f>
        <v>#N/A</v>
      </c>
      <c r="L87" s="280" t="s">
        <v>31</v>
      </c>
      <c r="M87" s="280" t="e">
        <f>VLOOKUP(A87,[0]!名簿女,13)</f>
        <v>#N/A</v>
      </c>
      <c r="N87" s="335" t="e">
        <f>VLOOKUP(A87,[0]!名簿女,14)</f>
        <v>#N/A</v>
      </c>
      <c r="O87" s="335" t="s">
        <v>41</v>
      </c>
      <c r="P87" s="274"/>
      <c r="Q87" s="335" t="e">
        <f>VLOOKUP(A87,[0]!名簿女,17)</f>
        <v>#N/A</v>
      </c>
      <c r="R87" s="274"/>
      <c r="S87" s="274">
        <v>4</v>
      </c>
      <c r="T87" s="333">
        <v>4</v>
      </c>
      <c r="U87" s="232"/>
      <c r="V87" s="232" t="str">
        <f t="shared" si="4"/>
        <v/>
      </c>
      <c r="W87" s="232" t="e">
        <f t="shared" si="3"/>
        <v>#VALUE!</v>
      </c>
      <c r="X87" s="234">
        <v>68</v>
      </c>
      <c r="Y87" s="232" t="e">
        <f>RANK(V87,V84:V91,1)</f>
        <v>#VALUE!</v>
      </c>
      <c r="AA87" s="234">
        <v>10068</v>
      </c>
    </row>
    <row r="88" spans="1:27" s="234" customFormat="1" x14ac:dyDescent="0.2">
      <c r="A88" s="333"/>
      <c r="B88" s="334" t="s">
        <v>207</v>
      </c>
      <c r="C88" s="333">
        <v>2</v>
      </c>
      <c r="D88" s="274" t="s">
        <v>14</v>
      </c>
      <c r="E88" s="274"/>
      <c r="F88" s="274"/>
      <c r="G88" s="278"/>
      <c r="H88" s="274" t="s">
        <v>31</v>
      </c>
      <c r="I88" s="279"/>
      <c r="J88" s="274" t="s">
        <v>41</v>
      </c>
      <c r="K88" s="274" t="e">
        <f>VLOOKUP(A88,[0]!名簿女,11)</f>
        <v>#N/A</v>
      </c>
      <c r="L88" s="280" t="s">
        <v>31</v>
      </c>
      <c r="M88" s="280" t="e">
        <f>VLOOKUP(A88,[0]!名簿女,13)</f>
        <v>#N/A</v>
      </c>
      <c r="N88" s="335" t="e">
        <f>VLOOKUP(A88,[0]!名簿女,14)</f>
        <v>#N/A</v>
      </c>
      <c r="O88" s="335" t="s">
        <v>41</v>
      </c>
      <c r="P88" s="274"/>
      <c r="Q88" s="335" t="e">
        <f>VLOOKUP(A88,[0]!名簿女,17)</f>
        <v>#N/A</v>
      </c>
      <c r="R88" s="274"/>
      <c r="S88" s="274">
        <v>4</v>
      </c>
      <c r="T88" s="333">
        <v>5</v>
      </c>
      <c r="U88" s="232"/>
      <c r="V88" s="232" t="str">
        <f t="shared" si="4"/>
        <v/>
      </c>
      <c r="W88" s="232" t="e">
        <f t="shared" si="3"/>
        <v>#VALUE!</v>
      </c>
      <c r="X88" s="234">
        <v>69</v>
      </c>
      <c r="Y88" s="232" t="e">
        <f>RANK(V88,V84:V91,1)</f>
        <v>#VALUE!</v>
      </c>
      <c r="AA88" s="234">
        <v>10069</v>
      </c>
    </row>
    <row r="89" spans="1:27" s="234" customFormat="1" x14ac:dyDescent="0.2">
      <c r="A89" s="333"/>
      <c r="B89" s="334" t="s">
        <v>207</v>
      </c>
      <c r="C89" s="333">
        <v>2</v>
      </c>
      <c r="D89" s="274" t="s">
        <v>14</v>
      </c>
      <c r="E89" s="274"/>
      <c r="F89" s="274"/>
      <c r="G89" s="278"/>
      <c r="H89" s="274" t="s">
        <v>31</v>
      </c>
      <c r="I89" s="279"/>
      <c r="J89" s="274" t="s">
        <v>41</v>
      </c>
      <c r="K89" s="274" t="e">
        <f>VLOOKUP(A89,[0]!名簿女,11)</f>
        <v>#N/A</v>
      </c>
      <c r="L89" s="280" t="s">
        <v>31</v>
      </c>
      <c r="M89" s="280" t="e">
        <f>VLOOKUP(A89,[0]!名簿女,13)</f>
        <v>#N/A</v>
      </c>
      <c r="N89" s="335" t="e">
        <f>VLOOKUP(A89,[0]!名簿女,14)</f>
        <v>#N/A</v>
      </c>
      <c r="O89" s="335" t="s">
        <v>41</v>
      </c>
      <c r="P89" s="274"/>
      <c r="Q89" s="335" t="e">
        <f>VLOOKUP(A89,[0]!名簿女,17)</f>
        <v>#N/A</v>
      </c>
      <c r="R89" s="274"/>
      <c r="S89" s="274">
        <v>4</v>
      </c>
      <c r="T89" s="333">
        <v>6</v>
      </c>
      <c r="U89" s="232"/>
      <c r="V89" s="232" t="str">
        <f t="shared" si="4"/>
        <v/>
      </c>
      <c r="W89" s="232" t="e">
        <f t="shared" si="3"/>
        <v>#VALUE!</v>
      </c>
      <c r="X89" s="234">
        <v>70</v>
      </c>
      <c r="Y89" s="232" t="e">
        <f>RANK(V89,V84:V91,1)</f>
        <v>#VALUE!</v>
      </c>
      <c r="AA89" s="234">
        <v>10070</v>
      </c>
    </row>
    <row r="90" spans="1:27" s="234" customFormat="1" x14ac:dyDescent="0.2">
      <c r="A90" s="333"/>
      <c r="B90" s="334" t="s">
        <v>207</v>
      </c>
      <c r="C90" s="333">
        <v>2</v>
      </c>
      <c r="D90" s="274" t="s">
        <v>14</v>
      </c>
      <c r="E90" s="274"/>
      <c r="F90" s="274"/>
      <c r="G90" s="278"/>
      <c r="H90" s="274" t="s">
        <v>31</v>
      </c>
      <c r="I90" s="279"/>
      <c r="J90" s="274" t="s">
        <v>41</v>
      </c>
      <c r="K90" s="274" t="e">
        <f>VLOOKUP(A90,[0]!名簿女,11)</f>
        <v>#N/A</v>
      </c>
      <c r="L90" s="280" t="s">
        <v>31</v>
      </c>
      <c r="M90" s="280" t="e">
        <f>VLOOKUP(A90,[0]!名簿女,13)</f>
        <v>#N/A</v>
      </c>
      <c r="N90" s="335" t="e">
        <f>VLOOKUP(A90,[0]!名簿女,14)</f>
        <v>#N/A</v>
      </c>
      <c r="O90" s="335" t="s">
        <v>41</v>
      </c>
      <c r="P90" s="274"/>
      <c r="Q90" s="335" t="e">
        <f>VLOOKUP(A90,[0]!名簿女,17)</f>
        <v>#N/A</v>
      </c>
      <c r="R90" s="274"/>
      <c r="S90" s="274">
        <v>4</v>
      </c>
      <c r="T90" s="333">
        <v>7</v>
      </c>
      <c r="U90" s="232"/>
      <c r="V90" s="232" t="str">
        <f t="shared" si="4"/>
        <v/>
      </c>
      <c r="W90" s="232" t="e">
        <f t="shared" si="3"/>
        <v>#VALUE!</v>
      </c>
      <c r="X90" s="234">
        <v>71</v>
      </c>
      <c r="Y90" s="232" t="e">
        <f>RANK(V90,V84:V91,1)</f>
        <v>#VALUE!</v>
      </c>
      <c r="AA90" s="234">
        <v>10071</v>
      </c>
    </row>
    <row r="91" spans="1:27" s="234" customFormat="1" ht="14.5" thickBot="1" x14ac:dyDescent="0.25">
      <c r="A91" s="349"/>
      <c r="B91" s="350" t="s">
        <v>207</v>
      </c>
      <c r="C91" s="349">
        <v>2</v>
      </c>
      <c r="D91" s="297" t="s">
        <v>14</v>
      </c>
      <c r="E91" s="297"/>
      <c r="F91" s="297"/>
      <c r="G91" s="351"/>
      <c r="H91" s="297" t="s">
        <v>31</v>
      </c>
      <c r="I91" s="352"/>
      <c r="J91" s="297" t="s">
        <v>41</v>
      </c>
      <c r="K91" s="297" t="e">
        <f>VLOOKUP(A91,[0]!名簿女,11)</f>
        <v>#N/A</v>
      </c>
      <c r="L91" s="353" t="s">
        <v>31</v>
      </c>
      <c r="M91" s="353" t="e">
        <f>VLOOKUP(A91,[0]!名簿女,13)</f>
        <v>#N/A</v>
      </c>
      <c r="N91" s="354" t="e">
        <f>VLOOKUP(A91,[0]!名簿女,14)</f>
        <v>#N/A</v>
      </c>
      <c r="O91" s="354" t="s">
        <v>41</v>
      </c>
      <c r="P91" s="297"/>
      <c r="Q91" s="354" t="e">
        <f>VLOOKUP(A91,[0]!名簿女,17)</f>
        <v>#N/A</v>
      </c>
      <c r="R91" s="297"/>
      <c r="S91" s="297">
        <v>4</v>
      </c>
      <c r="T91" s="349">
        <v>8</v>
      </c>
      <c r="U91" s="232"/>
      <c r="V91" s="232" t="str">
        <f t="shared" si="4"/>
        <v/>
      </c>
      <c r="W91" s="232" t="e">
        <f t="shared" si="3"/>
        <v>#VALUE!</v>
      </c>
      <c r="X91" s="234">
        <v>72</v>
      </c>
      <c r="Y91" s="232" t="e">
        <f>RANK(V91,V84:V91,1)</f>
        <v>#VALUE!</v>
      </c>
      <c r="AA91" s="234">
        <v>10072</v>
      </c>
    </row>
    <row r="92" spans="1:27" s="234" customFormat="1" ht="14.5" thickTop="1" x14ac:dyDescent="0.2">
      <c r="A92" s="355"/>
      <c r="B92" s="356" t="s">
        <v>207</v>
      </c>
      <c r="C92" s="355">
        <v>2</v>
      </c>
      <c r="D92" s="298" t="s">
        <v>14</v>
      </c>
      <c r="E92" s="298"/>
      <c r="F92" s="298"/>
      <c r="G92" s="357"/>
      <c r="H92" s="298" t="s">
        <v>31</v>
      </c>
      <c r="I92" s="358"/>
      <c r="J92" s="298" t="s">
        <v>41</v>
      </c>
      <c r="K92" s="298" t="e">
        <f>VLOOKUP(A92,[0]!名簿女,11)</f>
        <v>#N/A</v>
      </c>
      <c r="L92" s="359" t="s">
        <v>31</v>
      </c>
      <c r="M92" s="359" t="e">
        <f>VLOOKUP(A92,[0]!名簿女,13)</f>
        <v>#N/A</v>
      </c>
      <c r="N92" s="360" t="e">
        <f>VLOOKUP(A92,[0]!名簿女,14)</f>
        <v>#N/A</v>
      </c>
      <c r="O92" s="360" t="s">
        <v>41</v>
      </c>
      <c r="P92" s="298"/>
      <c r="Q92" s="360" t="e">
        <f>VLOOKUP(A92,[0]!名簿女,17)</f>
        <v>#N/A</v>
      </c>
      <c r="R92" s="298"/>
      <c r="S92" s="298">
        <v>99</v>
      </c>
      <c r="T92" s="355">
        <v>1</v>
      </c>
      <c r="U92" s="232"/>
      <c r="V92" s="232" t="str">
        <f t="shared" si="4"/>
        <v/>
      </c>
      <c r="W92" s="232"/>
      <c r="X92" s="234">
        <v>73</v>
      </c>
      <c r="Y92" s="232" t="e">
        <f>RANK(V92,V92:V99,1)</f>
        <v>#VALUE!</v>
      </c>
      <c r="AA92" s="234">
        <v>10073</v>
      </c>
    </row>
    <row r="93" spans="1:27" s="234" customFormat="1" x14ac:dyDescent="0.2">
      <c r="A93" s="333"/>
      <c r="B93" s="334" t="s">
        <v>207</v>
      </c>
      <c r="C93" s="333">
        <v>2</v>
      </c>
      <c r="D93" s="274" t="s">
        <v>14</v>
      </c>
      <c r="E93" s="274"/>
      <c r="F93" s="274"/>
      <c r="G93" s="278"/>
      <c r="H93" s="274" t="s">
        <v>31</v>
      </c>
      <c r="I93" s="279"/>
      <c r="J93" s="274" t="s">
        <v>41</v>
      </c>
      <c r="K93" s="274" t="e">
        <f>VLOOKUP(A93,[0]!名簿女,11)</f>
        <v>#N/A</v>
      </c>
      <c r="L93" s="280" t="s">
        <v>31</v>
      </c>
      <c r="M93" s="280" t="e">
        <f>VLOOKUP(A93,[0]!名簿女,13)</f>
        <v>#N/A</v>
      </c>
      <c r="N93" s="335" t="e">
        <f>VLOOKUP(A93,[0]!名簿女,14)</f>
        <v>#N/A</v>
      </c>
      <c r="O93" s="335" t="s">
        <v>41</v>
      </c>
      <c r="P93" s="274"/>
      <c r="Q93" s="335" t="e">
        <f>VLOOKUP(A93,[0]!名簿女,17)</f>
        <v>#N/A</v>
      </c>
      <c r="R93" s="274"/>
      <c r="S93" s="274">
        <v>99</v>
      </c>
      <c r="T93" s="333">
        <v>2</v>
      </c>
      <c r="U93" s="232"/>
      <c r="V93" s="232" t="str">
        <f t="shared" si="4"/>
        <v/>
      </c>
      <c r="W93" s="232"/>
      <c r="X93" s="234">
        <v>74</v>
      </c>
      <c r="Y93" s="232" t="e">
        <f>RANK(V93,V92:V99,1)</f>
        <v>#VALUE!</v>
      </c>
      <c r="AA93" s="234">
        <v>10074</v>
      </c>
    </row>
    <row r="94" spans="1:27" s="234" customFormat="1" x14ac:dyDescent="0.2">
      <c r="A94" s="333"/>
      <c r="B94" s="334" t="s">
        <v>207</v>
      </c>
      <c r="C94" s="333">
        <v>2</v>
      </c>
      <c r="D94" s="274" t="s">
        <v>14</v>
      </c>
      <c r="E94" s="274"/>
      <c r="F94" s="274"/>
      <c r="G94" s="278"/>
      <c r="H94" s="274" t="s">
        <v>31</v>
      </c>
      <c r="I94" s="279"/>
      <c r="J94" s="274" t="s">
        <v>41</v>
      </c>
      <c r="K94" s="274" t="e">
        <f>VLOOKUP(A94,[0]!名簿女,11)</f>
        <v>#N/A</v>
      </c>
      <c r="L94" s="280" t="s">
        <v>31</v>
      </c>
      <c r="M94" s="280" t="e">
        <f>VLOOKUP(A94,[0]!名簿女,13)</f>
        <v>#N/A</v>
      </c>
      <c r="N94" s="335" t="e">
        <f>VLOOKUP(A94,[0]!名簿女,14)</f>
        <v>#N/A</v>
      </c>
      <c r="O94" s="335" t="s">
        <v>41</v>
      </c>
      <c r="P94" s="274"/>
      <c r="Q94" s="335" t="e">
        <f>VLOOKUP(A94,[0]!名簿女,17)</f>
        <v>#N/A</v>
      </c>
      <c r="R94" s="274"/>
      <c r="S94" s="274">
        <v>99</v>
      </c>
      <c r="T94" s="333">
        <v>3</v>
      </c>
      <c r="U94" s="232"/>
      <c r="V94" s="232" t="str">
        <f t="shared" si="4"/>
        <v/>
      </c>
      <c r="W94" s="232"/>
      <c r="X94" s="234">
        <v>75</v>
      </c>
      <c r="Y94" s="232" t="e">
        <f>RANK(V94,V92:V99,1)</f>
        <v>#VALUE!</v>
      </c>
      <c r="AA94" s="234">
        <v>10075</v>
      </c>
    </row>
    <row r="95" spans="1:27" s="234" customFormat="1" x14ac:dyDescent="0.2">
      <c r="A95" s="333"/>
      <c r="B95" s="334" t="s">
        <v>207</v>
      </c>
      <c r="C95" s="333">
        <v>2</v>
      </c>
      <c r="D95" s="274" t="s">
        <v>14</v>
      </c>
      <c r="E95" s="274"/>
      <c r="F95" s="274"/>
      <c r="G95" s="278"/>
      <c r="H95" s="274" t="s">
        <v>31</v>
      </c>
      <c r="I95" s="279"/>
      <c r="J95" s="274" t="s">
        <v>41</v>
      </c>
      <c r="K95" s="274" t="e">
        <f>VLOOKUP(A95,[0]!名簿女,11)</f>
        <v>#N/A</v>
      </c>
      <c r="L95" s="280" t="s">
        <v>31</v>
      </c>
      <c r="M95" s="280" t="e">
        <f>VLOOKUP(A95,[0]!名簿女,13)</f>
        <v>#N/A</v>
      </c>
      <c r="N95" s="335" t="e">
        <f>VLOOKUP(A95,[0]!名簿女,14)</f>
        <v>#N/A</v>
      </c>
      <c r="O95" s="335" t="s">
        <v>41</v>
      </c>
      <c r="P95" s="274"/>
      <c r="Q95" s="335" t="e">
        <f>VLOOKUP(A95,[0]!名簿女,17)</f>
        <v>#N/A</v>
      </c>
      <c r="R95" s="274"/>
      <c r="S95" s="274">
        <v>99</v>
      </c>
      <c r="T95" s="333">
        <v>4</v>
      </c>
      <c r="U95" s="232"/>
      <c r="V95" s="232" t="str">
        <f t="shared" si="4"/>
        <v/>
      </c>
      <c r="W95" s="232"/>
      <c r="X95" s="234">
        <v>76</v>
      </c>
      <c r="Y95" s="232" t="e">
        <f>RANK(V95,V92:V99,1)</f>
        <v>#VALUE!</v>
      </c>
      <c r="AA95" s="234">
        <v>10076</v>
      </c>
    </row>
    <row r="96" spans="1:27" s="234" customFormat="1" x14ac:dyDescent="0.2">
      <c r="A96" s="333"/>
      <c r="B96" s="334" t="s">
        <v>207</v>
      </c>
      <c r="C96" s="333">
        <v>2</v>
      </c>
      <c r="D96" s="274" t="s">
        <v>14</v>
      </c>
      <c r="E96" s="274"/>
      <c r="F96" s="274"/>
      <c r="G96" s="278"/>
      <c r="H96" s="274" t="s">
        <v>31</v>
      </c>
      <c r="I96" s="279"/>
      <c r="J96" s="274" t="s">
        <v>41</v>
      </c>
      <c r="K96" s="274" t="e">
        <f>VLOOKUP(A96,[0]!名簿女,11)</f>
        <v>#N/A</v>
      </c>
      <c r="L96" s="280" t="s">
        <v>31</v>
      </c>
      <c r="M96" s="280" t="e">
        <f>VLOOKUP(A96,[0]!名簿女,13)</f>
        <v>#N/A</v>
      </c>
      <c r="N96" s="335" t="e">
        <f>VLOOKUP(A96,[0]!名簿女,14)</f>
        <v>#N/A</v>
      </c>
      <c r="O96" s="335" t="s">
        <v>41</v>
      </c>
      <c r="P96" s="274"/>
      <c r="Q96" s="335" t="e">
        <f>VLOOKUP(A96,[0]!名簿女,17)</f>
        <v>#N/A</v>
      </c>
      <c r="R96" s="274"/>
      <c r="S96" s="274">
        <v>99</v>
      </c>
      <c r="T96" s="333">
        <v>5</v>
      </c>
      <c r="U96" s="232"/>
      <c r="V96" s="232" t="str">
        <f t="shared" si="4"/>
        <v/>
      </c>
      <c r="W96" s="232"/>
      <c r="X96" s="234">
        <v>77</v>
      </c>
      <c r="Y96" s="232" t="e">
        <f>RANK(V96,V92:V99,1)</f>
        <v>#VALUE!</v>
      </c>
      <c r="AA96" s="234">
        <v>10077</v>
      </c>
    </row>
    <row r="97" spans="1:27" s="234" customFormat="1" x14ac:dyDescent="0.2">
      <c r="A97" s="333"/>
      <c r="B97" s="334" t="s">
        <v>207</v>
      </c>
      <c r="C97" s="333">
        <v>2</v>
      </c>
      <c r="D97" s="274" t="s">
        <v>14</v>
      </c>
      <c r="E97" s="274"/>
      <c r="F97" s="274"/>
      <c r="G97" s="278"/>
      <c r="H97" s="274" t="s">
        <v>31</v>
      </c>
      <c r="I97" s="279"/>
      <c r="J97" s="274" t="s">
        <v>41</v>
      </c>
      <c r="K97" s="274" t="e">
        <f>VLOOKUP(A97,[0]!名簿女,11)</f>
        <v>#N/A</v>
      </c>
      <c r="L97" s="280" t="s">
        <v>31</v>
      </c>
      <c r="M97" s="280" t="e">
        <f>VLOOKUP(A97,[0]!名簿女,13)</f>
        <v>#N/A</v>
      </c>
      <c r="N97" s="335" t="e">
        <f>VLOOKUP(A97,[0]!名簿女,14)</f>
        <v>#N/A</v>
      </c>
      <c r="O97" s="335" t="s">
        <v>41</v>
      </c>
      <c r="P97" s="274"/>
      <c r="Q97" s="335" t="e">
        <f>VLOOKUP(A97,[0]!名簿女,17)</f>
        <v>#N/A</v>
      </c>
      <c r="R97" s="274"/>
      <c r="S97" s="274">
        <v>99</v>
      </c>
      <c r="T97" s="333">
        <v>6</v>
      </c>
      <c r="U97" s="232"/>
      <c r="V97" s="232" t="str">
        <f t="shared" si="4"/>
        <v/>
      </c>
      <c r="W97" s="232"/>
      <c r="X97" s="234">
        <v>78</v>
      </c>
      <c r="Y97" s="232" t="e">
        <f>RANK(V97,V92:V99,1)</f>
        <v>#VALUE!</v>
      </c>
      <c r="AA97" s="234">
        <v>10078</v>
      </c>
    </row>
    <row r="98" spans="1:27" s="234" customFormat="1" x14ac:dyDescent="0.2">
      <c r="A98" s="333"/>
      <c r="B98" s="334" t="s">
        <v>207</v>
      </c>
      <c r="C98" s="333">
        <v>2</v>
      </c>
      <c r="D98" s="274" t="s">
        <v>14</v>
      </c>
      <c r="E98" s="274"/>
      <c r="F98" s="274"/>
      <c r="G98" s="278"/>
      <c r="H98" s="274" t="s">
        <v>31</v>
      </c>
      <c r="I98" s="279"/>
      <c r="J98" s="274" t="s">
        <v>41</v>
      </c>
      <c r="K98" s="274" t="e">
        <f>VLOOKUP(A98,[0]!名簿女,11)</f>
        <v>#N/A</v>
      </c>
      <c r="L98" s="280" t="s">
        <v>31</v>
      </c>
      <c r="M98" s="280" t="e">
        <f>VLOOKUP(A98,[0]!名簿女,13)</f>
        <v>#N/A</v>
      </c>
      <c r="N98" s="335" t="e">
        <f>VLOOKUP(A98,[0]!名簿女,14)</f>
        <v>#N/A</v>
      </c>
      <c r="O98" s="335" t="s">
        <v>41</v>
      </c>
      <c r="P98" s="274"/>
      <c r="Q98" s="335" t="e">
        <f>VLOOKUP(A98,[0]!名簿女,17)</f>
        <v>#N/A</v>
      </c>
      <c r="R98" s="274"/>
      <c r="S98" s="274">
        <v>99</v>
      </c>
      <c r="T98" s="333">
        <v>7</v>
      </c>
      <c r="U98" s="232"/>
      <c r="V98" s="232" t="str">
        <f t="shared" si="4"/>
        <v/>
      </c>
      <c r="W98" s="232"/>
      <c r="X98" s="234">
        <v>79</v>
      </c>
      <c r="Y98" s="232" t="e">
        <f>RANK(V98,V92:V99,1)</f>
        <v>#VALUE!</v>
      </c>
      <c r="AA98" s="234">
        <v>10079</v>
      </c>
    </row>
    <row r="99" spans="1:27" s="234" customFormat="1" ht="14.5" thickBot="1" x14ac:dyDescent="0.25">
      <c r="A99" s="336"/>
      <c r="B99" s="337" t="s">
        <v>207</v>
      </c>
      <c r="C99" s="336">
        <v>2</v>
      </c>
      <c r="D99" s="295" t="s">
        <v>14</v>
      </c>
      <c r="E99" s="295"/>
      <c r="F99" s="295"/>
      <c r="G99" s="338"/>
      <c r="H99" s="295" t="s">
        <v>31</v>
      </c>
      <c r="I99" s="339"/>
      <c r="J99" s="295" t="s">
        <v>41</v>
      </c>
      <c r="K99" s="295" t="e">
        <f>VLOOKUP(A99,[0]!名簿女,11)</f>
        <v>#N/A</v>
      </c>
      <c r="L99" s="340" t="s">
        <v>31</v>
      </c>
      <c r="M99" s="340" t="e">
        <f>VLOOKUP(A99,[0]!名簿女,13)</f>
        <v>#N/A</v>
      </c>
      <c r="N99" s="341" t="e">
        <f>VLOOKUP(A99,[0]!名簿女,14)</f>
        <v>#N/A</v>
      </c>
      <c r="O99" s="341" t="s">
        <v>41</v>
      </c>
      <c r="P99" s="295"/>
      <c r="Q99" s="341" t="e">
        <f>VLOOKUP(A99,[0]!名簿女,17)</f>
        <v>#N/A</v>
      </c>
      <c r="R99" s="295"/>
      <c r="S99" s="295">
        <v>99</v>
      </c>
      <c r="T99" s="336">
        <v>8</v>
      </c>
      <c r="U99" s="232"/>
      <c r="V99" s="232" t="str">
        <f t="shared" si="4"/>
        <v/>
      </c>
      <c r="W99" s="232"/>
      <c r="X99" s="234">
        <v>80</v>
      </c>
      <c r="Y99" s="232" t="e">
        <f>RANK(V99,V92:V99,1)</f>
        <v>#VALUE!</v>
      </c>
      <c r="AA99" s="234">
        <v>10080</v>
      </c>
    </row>
    <row r="100" spans="1:27" s="234" customFormat="1" x14ac:dyDescent="0.2">
      <c r="A100" s="326"/>
      <c r="B100" s="327" t="s">
        <v>207</v>
      </c>
      <c r="C100" s="328">
        <v>3</v>
      </c>
      <c r="D100" s="294"/>
      <c r="E100" s="294"/>
      <c r="F100" s="294"/>
      <c r="G100" s="329"/>
      <c r="H100" s="294" t="s">
        <v>31</v>
      </c>
      <c r="I100" s="330"/>
      <c r="J100" s="294" t="s">
        <v>41</v>
      </c>
      <c r="K100" s="294" t="e">
        <f>VLOOKUP(A100,[0]!名簿女,11)</f>
        <v>#N/A</v>
      </c>
      <c r="L100" s="331" t="s">
        <v>31</v>
      </c>
      <c r="M100" s="331" t="e">
        <f>VLOOKUP(A100,[0]!名簿女,13)</f>
        <v>#N/A</v>
      </c>
      <c r="N100" s="332" t="e">
        <f>VLOOKUP(A100,[0]!名簿女,14)</f>
        <v>#N/A</v>
      </c>
      <c r="O100" s="332" t="s">
        <v>41</v>
      </c>
      <c r="P100" s="294"/>
      <c r="Q100" s="332" t="e">
        <f>VLOOKUP(A100,[0]!名簿女,17)</f>
        <v>#N/A</v>
      </c>
      <c r="R100" s="294"/>
      <c r="S100" s="294">
        <v>1</v>
      </c>
      <c r="T100" s="328">
        <v>1</v>
      </c>
      <c r="U100" s="232"/>
      <c r="V100" s="232" t="str">
        <f t="shared" si="4"/>
        <v/>
      </c>
      <c r="W100" s="232" t="e">
        <f>RANK(V100,$V$100:$V$131,1)</f>
        <v>#VALUE!</v>
      </c>
      <c r="X100" s="234">
        <v>81</v>
      </c>
      <c r="Y100" s="232" t="e">
        <f>RANK(V100,V100:V107,1)</f>
        <v>#VALUE!</v>
      </c>
      <c r="AA100" s="234">
        <v>10081</v>
      </c>
    </row>
    <row r="101" spans="1:27" s="234" customFormat="1" x14ac:dyDescent="0.2">
      <c r="A101" s="333"/>
      <c r="B101" s="334" t="s">
        <v>207</v>
      </c>
      <c r="C101" s="333">
        <v>3</v>
      </c>
      <c r="D101" s="274"/>
      <c r="E101" s="274"/>
      <c r="F101" s="274"/>
      <c r="G101" s="278"/>
      <c r="H101" s="274" t="s">
        <v>31</v>
      </c>
      <c r="I101" s="279"/>
      <c r="J101" s="274" t="s">
        <v>41</v>
      </c>
      <c r="K101" s="274" t="e">
        <f>VLOOKUP(A101,[0]!名簿女,11)</f>
        <v>#N/A</v>
      </c>
      <c r="L101" s="280" t="s">
        <v>31</v>
      </c>
      <c r="M101" s="280" t="e">
        <f>VLOOKUP(A101,[0]!名簿女,13)</f>
        <v>#N/A</v>
      </c>
      <c r="N101" s="335" t="e">
        <f>VLOOKUP(A101,[0]!名簿女,14)</f>
        <v>#N/A</v>
      </c>
      <c r="O101" s="335" t="s">
        <v>41</v>
      </c>
      <c r="P101" s="274"/>
      <c r="Q101" s="335" t="e">
        <f>VLOOKUP(A101,[0]!名簿女,17)</f>
        <v>#N/A</v>
      </c>
      <c r="R101" s="274"/>
      <c r="S101" s="274">
        <v>1</v>
      </c>
      <c r="T101" s="333">
        <v>2</v>
      </c>
      <c r="U101" s="232"/>
      <c r="V101" s="232" t="str">
        <f t="shared" si="4"/>
        <v/>
      </c>
      <c r="W101" s="232" t="e">
        <f t="shared" ref="W101:W131" si="5">RANK(V101,$V$100:$V$131,1)</f>
        <v>#VALUE!</v>
      </c>
      <c r="X101" s="234">
        <v>82</v>
      </c>
      <c r="Y101" s="232" t="e">
        <f>RANK(V101,V100:V107,1)</f>
        <v>#VALUE!</v>
      </c>
      <c r="AA101" s="234">
        <v>10082</v>
      </c>
    </row>
    <row r="102" spans="1:27" s="234" customFormat="1" x14ac:dyDescent="0.2">
      <c r="A102" s="333"/>
      <c r="B102" s="334" t="s">
        <v>207</v>
      </c>
      <c r="C102" s="333">
        <v>3</v>
      </c>
      <c r="D102" s="274"/>
      <c r="E102" s="274"/>
      <c r="F102" s="274"/>
      <c r="G102" s="278"/>
      <c r="H102" s="274" t="s">
        <v>31</v>
      </c>
      <c r="I102" s="279"/>
      <c r="J102" s="274" t="s">
        <v>41</v>
      </c>
      <c r="K102" s="274" t="e">
        <f>VLOOKUP(A102,[0]!名簿女,11)</f>
        <v>#N/A</v>
      </c>
      <c r="L102" s="280" t="s">
        <v>31</v>
      </c>
      <c r="M102" s="280" t="e">
        <f>VLOOKUP(A102,[0]!名簿女,13)</f>
        <v>#N/A</v>
      </c>
      <c r="N102" s="335" t="e">
        <f>VLOOKUP(A102,[0]!名簿女,14)</f>
        <v>#N/A</v>
      </c>
      <c r="O102" s="335" t="s">
        <v>41</v>
      </c>
      <c r="P102" s="274"/>
      <c r="Q102" s="335" t="e">
        <f>VLOOKUP(A102,[0]!名簿女,17)</f>
        <v>#N/A</v>
      </c>
      <c r="R102" s="274"/>
      <c r="S102" s="274">
        <v>1</v>
      </c>
      <c r="T102" s="333">
        <v>3</v>
      </c>
      <c r="U102" s="232"/>
      <c r="V102" s="232" t="str">
        <f t="shared" si="4"/>
        <v/>
      </c>
      <c r="W102" s="232" t="e">
        <f t="shared" si="5"/>
        <v>#VALUE!</v>
      </c>
      <c r="X102" s="234">
        <v>83</v>
      </c>
      <c r="Y102" s="232" t="e">
        <f>RANK(V102,V100:V107,1)</f>
        <v>#VALUE!</v>
      </c>
      <c r="AA102" s="234">
        <v>10083</v>
      </c>
    </row>
    <row r="103" spans="1:27" s="234" customFormat="1" x14ac:dyDescent="0.2">
      <c r="A103" s="333"/>
      <c r="B103" s="334" t="s">
        <v>207</v>
      </c>
      <c r="C103" s="333">
        <v>3</v>
      </c>
      <c r="D103" s="274"/>
      <c r="E103" s="274"/>
      <c r="F103" s="274"/>
      <c r="G103" s="278"/>
      <c r="H103" s="274" t="s">
        <v>31</v>
      </c>
      <c r="I103" s="279"/>
      <c r="J103" s="274" t="s">
        <v>41</v>
      </c>
      <c r="K103" s="274" t="e">
        <f>VLOOKUP(A103,[0]!名簿女,11)</f>
        <v>#N/A</v>
      </c>
      <c r="L103" s="280" t="s">
        <v>31</v>
      </c>
      <c r="M103" s="280" t="e">
        <f>VLOOKUP(A103,[0]!名簿女,13)</f>
        <v>#N/A</v>
      </c>
      <c r="N103" s="335" t="e">
        <f>VLOOKUP(A103,[0]!名簿女,14)</f>
        <v>#N/A</v>
      </c>
      <c r="O103" s="335" t="s">
        <v>41</v>
      </c>
      <c r="P103" s="274"/>
      <c r="Q103" s="335" t="e">
        <f>VLOOKUP(A103,[0]!名簿女,17)</f>
        <v>#N/A</v>
      </c>
      <c r="R103" s="274"/>
      <c r="S103" s="274">
        <v>1</v>
      </c>
      <c r="T103" s="333">
        <v>4</v>
      </c>
      <c r="U103" s="232"/>
      <c r="V103" s="232" t="str">
        <f t="shared" si="4"/>
        <v/>
      </c>
      <c r="W103" s="232" t="e">
        <f t="shared" si="5"/>
        <v>#VALUE!</v>
      </c>
      <c r="X103" s="234">
        <v>84</v>
      </c>
      <c r="Y103" s="232" t="e">
        <f>RANK(V103,V100:V107,1)</f>
        <v>#VALUE!</v>
      </c>
      <c r="AA103" s="234">
        <v>10084</v>
      </c>
    </row>
    <row r="104" spans="1:27" s="234" customFormat="1" x14ac:dyDescent="0.2">
      <c r="A104" s="274"/>
      <c r="B104" s="334" t="s">
        <v>207</v>
      </c>
      <c r="C104" s="333">
        <v>3</v>
      </c>
      <c r="D104" s="274"/>
      <c r="E104" s="274"/>
      <c r="F104" s="274"/>
      <c r="G104" s="278"/>
      <c r="H104" s="274" t="s">
        <v>31</v>
      </c>
      <c r="I104" s="279"/>
      <c r="J104" s="274" t="s">
        <v>41</v>
      </c>
      <c r="K104" s="274" t="e">
        <f>VLOOKUP(A104,[0]!名簿女,11)</f>
        <v>#N/A</v>
      </c>
      <c r="L104" s="280" t="s">
        <v>31</v>
      </c>
      <c r="M104" s="280" t="e">
        <f>VLOOKUP(A104,[0]!名簿女,13)</f>
        <v>#N/A</v>
      </c>
      <c r="N104" s="335" t="e">
        <f>VLOOKUP(A104,[0]!名簿女,14)</f>
        <v>#N/A</v>
      </c>
      <c r="O104" s="335" t="s">
        <v>41</v>
      </c>
      <c r="P104" s="274"/>
      <c r="Q104" s="335" t="e">
        <f>VLOOKUP(A104,[0]!名簿女,17)</f>
        <v>#N/A</v>
      </c>
      <c r="R104" s="274"/>
      <c r="S104" s="274">
        <v>1</v>
      </c>
      <c r="T104" s="274">
        <v>5</v>
      </c>
      <c r="U104" s="232"/>
      <c r="V104" s="232" t="str">
        <f t="shared" si="4"/>
        <v/>
      </c>
      <c r="W104" s="232" t="e">
        <f t="shared" si="5"/>
        <v>#VALUE!</v>
      </c>
      <c r="X104" s="234">
        <v>85</v>
      </c>
      <c r="Y104" s="232" t="e">
        <f>RANK(V104,V100:V107,1)</f>
        <v>#VALUE!</v>
      </c>
      <c r="AA104" s="234">
        <v>10085</v>
      </c>
    </row>
    <row r="105" spans="1:27" s="234" customFormat="1" x14ac:dyDescent="0.2">
      <c r="A105" s="333"/>
      <c r="B105" s="334" t="s">
        <v>207</v>
      </c>
      <c r="C105" s="333">
        <v>3</v>
      </c>
      <c r="D105" s="274"/>
      <c r="E105" s="274"/>
      <c r="F105" s="274"/>
      <c r="G105" s="278"/>
      <c r="H105" s="274" t="s">
        <v>31</v>
      </c>
      <c r="I105" s="279"/>
      <c r="J105" s="274" t="s">
        <v>41</v>
      </c>
      <c r="K105" s="274" t="e">
        <f>VLOOKUP(A105,[0]!名簿女,11)</f>
        <v>#N/A</v>
      </c>
      <c r="L105" s="280" t="s">
        <v>31</v>
      </c>
      <c r="M105" s="280" t="e">
        <f>VLOOKUP(A105,[0]!名簿女,13)</f>
        <v>#N/A</v>
      </c>
      <c r="N105" s="335" t="e">
        <f>VLOOKUP(A105,[0]!名簿女,14)</f>
        <v>#N/A</v>
      </c>
      <c r="O105" s="335" t="s">
        <v>41</v>
      </c>
      <c r="P105" s="274"/>
      <c r="Q105" s="335" t="e">
        <f>VLOOKUP(A105,[0]!名簿女,17)</f>
        <v>#N/A</v>
      </c>
      <c r="R105" s="274"/>
      <c r="S105" s="274">
        <v>1</v>
      </c>
      <c r="T105" s="333">
        <v>6</v>
      </c>
      <c r="U105" s="232"/>
      <c r="V105" s="232" t="str">
        <f t="shared" si="4"/>
        <v/>
      </c>
      <c r="W105" s="232" t="e">
        <f t="shared" si="5"/>
        <v>#VALUE!</v>
      </c>
      <c r="X105" s="234">
        <v>86</v>
      </c>
      <c r="Y105" s="232" t="e">
        <f>RANK(V105,V100:V107,1)</f>
        <v>#VALUE!</v>
      </c>
      <c r="AA105" s="234">
        <v>10086</v>
      </c>
    </row>
    <row r="106" spans="1:27" s="234" customFormat="1" x14ac:dyDescent="0.2">
      <c r="A106" s="333"/>
      <c r="B106" s="334" t="s">
        <v>207</v>
      </c>
      <c r="C106" s="333">
        <v>3</v>
      </c>
      <c r="D106" s="274"/>
      <c r="E106" s="274"/>
      <c r="F106" s="274"/>
      <c r="G106" s="278"/>
      <c r="H106" s="274" t="s">
        <v>31</v>
      </c>
      <c r="I106" s="279"/>
      <c r="J106" s="274" t="s">
        <v>41</v>
      </c>
      <c r="K106" s="274" t="e">
        <f>VLOOKUP(A106,[0]!名簿女,11)</f>
        <v>#N/A</v>
      </c>
      <c r="L106" s="280" t="s">
        <v>31</v>
      </c>
      <c r="M106" s="280" t="e">
        <f>VLOOKUP(A106,[0]!名簿女,13)</f>
        <v>#N/A</v>
      </c>
      <c r="N106" s="335" t="e">
        <f>VLOOKUP(A106,[0]!名簿女,14)</f>
        <v>#N/A</v>
      </c>
      <c r="O106" s="335" t="s">
        <v>41</v>
      </c>
      <c r="P106" s="274"/>
      <c r="Q106" s="335" t="e">
        <f>VLOOKUP(A106,[0]!名簿女,17)</f>
        <v>#N/A</v>
      </c>
      <c r="R106" s="274"/>
      <c r="S106" s="274">
        <v>1</v>
      </c>
      <c r="T106" s="333">
        <v>7</v>
      </c>
      <c r="U106" s="232"/>
      <c r="V106" s="232" t="str">
        <f t="shared" si="4"/>
        <v/>
      </c>
      <c r="W106" s="232" t="e">
        <f t="shared" si="5"/>
        <v>#VALUE!</v>
      </c>
      <c r="X106" s="234">
        <v>87</v>
      </c>
      <c r="Y106" s="232" t="e">
        <f>RANK(V106,V100:V107,1)</f>
        <v>#VALUE!</v>
      </c>
      <c r="AA106" s="234">
        <v>10087</v>
      </c>
    </row>
    <row r="107" spans="1:27" s="234" customFormat="1" ht="14.5" thickBot="1" x14ac:dyDescent="0.25">
      <c r="A107" s="336"/>
      <c r="B107" s="337" t="s">
        <v>207</v>
      </c>
      <c r="C107" s="336">
        <v>3</v>
      </c>
      <c r="D107" s="295"/>
      <c r="E107" s="295"/>
      <c r="F107" s="295"/>
      <c r="G107" s="338"/>
      <c r="H107" s="295" t="s">
        <v>31</v>
      </c>
      <c r="I107" s="339"/>
      <c r="J107" s="295" t="s">
        <v>41</v>
      </c>
      <c r="K107" s="295" t="e">
        <f>VLOOKUP(A107,[0]!名簿女,11)</f>
        <v>#N/A</v>
      </c>
      <c r="L107" s="340" t="s">
        <v>31</v>
      </c>
      <c r="M107" s="340" t="e">
        <f>VLOOKUP(A107,[0]!名簿女,13)</f>
        <v>#N/A</v>
      </c>
      <c r="N107" s="341" t="e">
        <f>VLOOKUP(A107,[0]!名簿女,14)</f>
        <v>#N/A</v>
      </c>
      <c r="O107" s="341" t="s">
        <v>41</v>
      </c>
      <c r="P107" s="295"/>
      <c r="Q107" s="341" t="e">
        <f>VLOOKUP(A107,[0]!名簿女,17)</f>
        <v>#N/A</v>
      </c>
      <c r="R107" s="295"/>
      <c r="S107" s="295">
        <v>1</v>
      </c>
      <c r="T107" s="336">
        <v>8</v>
      </c>
      <c r="U107" s="232"/>
      <c r="V107" s="232" t="str">
        <f t="shared" si="4"/>
        <v/>
      </c>
      <c r="W107" s="232" t="e">
        <f t="shared" si="5"/>
        <v>#VALUE!</v>
      </c>
      <c r="X107" s="234">
        <v>88</v>
      </c>
      <c r="Y107" s="232" t="e">
        <f>RANK(V107,V100:V107,1)</f>
        <v>#VALUE!</v>
      </c>
      <c r="AA107" s="234">
        <v>10088</v>
      </c>
    </row>
    <row r="108" spans="1:27" s="234" customFormat="1" x14ac:dyDescent="0.2">
      <c r="A108" s="328"/>
      <c r="B108" s="327" t="s">
        <v>207</v>
      </c>
      <c r="C108" s="328">
        <v>3</v>
      </c>
      <c r="D108" s="294"/>
      <c r="E108" s="294"/>
      <c r="F108" s="294"/>
      <c r="G108" s="329"/>
      <c r="H108" s="294" t="s">
        <v>31</v>
      </c>
      <c r="I108" s="330"/>
      <c r="J108" s="294" t="s">
        <v>41</v>
      </c>
      <c r="K108" s="294" t="e">
        <f>VLOOKUP(A108,[0]!名簿女,11)</f>
        <v>#N/A</v>
      </c>
      <c r="L108" s="331" t="s">
        <v>31</v>
      </c>
      <c r="M108" s="331" t="e">
        <f>VLOOKUP(A108,[0]!名簿女,13)</f>
        <v>#N/A</v>
      </c>
      <c r="N108" s="332" t="e">
        <f>VLOOKUP(A108,[0]!名簿女,14)</f>
        <v>#N/A</v>
      </c>
      <c r="O108" s="332" t="s">
        <v>41</v>
      </c>
      <c r="P108" s="294"/>
      <c r="Q108" s="332" t="e">
        <f>VLOOKUP(A108,[0]!名簿女,17)</f>
        <v>#N/A</v>
      </c>
      <c r="R108" s="294"/>
      <c r="S108" s="294">
        <v>2</v>
      </c>
      <c r="T108" s="328">
        <v>1</v>
      </c>
      <c r="U108" s="232"/>
      <c r="V108" s="232" t="str">
        <f t="shared" si="4"/>
        <v/>
      </c>
      <c r="W108" s="232" t="e">
        <f t="shared" si="5"/>
        <v>#VALUE!</v>
      </c>
      <c r="X108" s="234">
        <v>89</v>
      </c>
      <c r="Y108" s="232" t="e">
        <f>RANK(V108,V108:V115,1)</f>
        <v>#VALUE!</v>
      </c>
      <c r="AA108" s="234">
        <v>10089</v>
      </c>
    </row>
    <row r="109" spans="1:27" s="234" customFormat="1" x14ac:dyDescent="0.2">
      <c r="A109" s="333"/>
      <c r="B109" s="334" t="s">
        <v>207</v>
      </c>
      <c r="C109" s="333">
        <v>3</v>
      </c>
      <c r="D109" s="274"/>
      <c r="E109" s="274"/>
      <c r="F109" s="274"/>
      <c r="G109" s="278"/>
      <c r="H109" s="274" t="s">
        <v>31</v>
      </c>
      <c r="I109" s="279"/>
      <c r="J109" s="274" t="s">
        <v>41</v>
      </c>
      <c r="K109" s="274" t="e">
        <f>VLOOKUP(A109,[0]!名簿女,11)</f>
        <v>#N/A</v>
      </c>
      <c r="L109" s="280" t="s">
        <v>31</v>
      </c>
      <c r="M109" s="280" t="e">
        <f>VLOOKUP(A109,[0]!名簿女,13)</f>
        <v>#N/A</v>
      </c>
      <c r="N109" s="335" t="e">
        <f>VLOOKUP(A109,[0]!名簿女,14)</f>
        <v>#N/A</v>
      </c>
      <c r="O109" s="335" t="s">
        <v>41</v>
      </c>
      <c r="P109" s="274"/>
      <c r="Q109" s="335" t="e">
        <f>VLOOKUP(A109,[0]!名簿女,17)</f>
        <v>#N/A</v>
      </c>
      <c r="R109" s="274"/>
      <c r="S109" s="274">
        <v>2</v>
      </c>
      <c r="T109" s="333">
        <v>2</v>
      </c>
      <c r="U109" s="232"/>
      <c r="V109" s="232" t="str">
        <f t="shared" si="4"/>
        <v/>
      </c>
      <c r="W109" s="232" t="e">
        <f t="shared" si="5"/>
        <v>#VALUE!</v>
      </c>
      <c r="X109" s="234">
        <v>90</v>
      </c>
      <c r="Y109" s="232" t="e">
        <f>RANK(V109,V108:V115,1)</f>
        <v>#VALUE!</v>
      </c>
      <c r="AA109" s="234">
        <v>10090</v>
      </c>
    </row>
    <row r="110" spans="1:27" s="234" customFormat="1" x14ac:dyDescent="0.2">
      <c r="A110" s="333"/>
      <c r="B110" s="334" t="s">
        <v>207</v>
      </c>
      <c r="C110" s="333">
        <v>3</v>
      </c>
      <c r="D110" s="274"/>
      <c r="E110" s="274"/>
      <c r="F110" s="274"/>
      <c r="G110" s="278"/>
      <c r="H110" s="274" t="s">
        <v>31</v>
      </c>
      <c r="I110" s="279"/>
      <c r="J110" s="274" t="s">
        <v>41</v>
      </c>
      <c r="K110" s="274" t="e">
        <f>VLOOKUP(A110,[0]!名簿女,11)</f>
        <v>#N/A</v>
      </c>
      <c r="L110" s="280" t="s">
        <v>31</v>
      </c>
      <c r="M110" s="280" t="e">
        <f>VLOOKUP(A110,[0]!名簿女,13)</f>
        <v>#N/A</v>
      </c>
      <c r="N110" s="335" t="e">
        <f>VLOOKUP(A110,[0]!名簿女,14)</f>
        <v>#N/A</v>
      </c>
      <c r="O110" s="335" t="s">
        <v>41</v>
      </c>
      <c r="P110" s="274"/>
      <c r="Q110" s="335" t="e">
        <f>VLOOKUP(A110,[0]!名簿女,17)</f>
        <v>#N/A</v>
      </c>
      <c r="R110" s="274"/>
      <c r="S110" s="274">
        <v>2</v>
      </c>
      <c r="T110" s="333">
        <v>3</v>
      </c>
      <c r="U110" s="232"/>
      <c r="V110" s="232" t="str">
        <f t="shared" si="4"/>
        <v/>
      </c>
      <c r="W110" s="232" t="e">
        <f t="shared" si="5"/>
        <v>#VALUE!</v>
      </c>
      <c r="X110" s="234">
        <v>91</v>
      </c>
      <c r="Y110" s="232" t="e">
        <f>RANK(V110,V108:V115,1)</f>
        <v>#VALUE!</v>
      </c>
      <c r="AA110" s="234">
        <v>10091</v>
      </c>
    </row>
    <row r="111" spans="1:27" s="234" customFormat="1" x14ac:dyDescent="0.2">
      <c r="A111" s="333"/>
      <c r="B111" s="334" t="s">
        <v>207</v>
      </c>
      <c r="C111" s="333">
        <v>3</v>
      </c>
      <c r="D111" s="274"/>
      <c r="E111" s="274"/>
      <c r="F111" s="274"/>
      <c r="G111" s="278"/>
      <c r="H111" s="274" t="s">
        <v>31</v>
      </c>
      <c r="I111" s="279"/>
      <c r="J111" s="274" t="s">
        <v>41</v>
      </c>
      <c r="K111" s="274" t="e">
        <f>VLOOKUP(A111,[0]!名簿女,11)</f>
        <v>#N/A</v>
      </c>
      <c r="L111" s="280" t="s">
        <v>31</v>
      </c>
      <c r="M111" s="280" t="e">
        <f>VLOOKUP(A111,[0]!名簿女,13)</f>
        <v>#N/A</v>
      </c>
      <c r="N111" s="335" t="e">
        <f>VLOOKUP(A111,[0]!名簿女,14)</f>
        <v>#N/A</v>
      </c>
      <c r="O111" s="335" t="s">
        <v>41</v>
      </c>
      <c r="P111" s="274"/>
      <c r="Q111" s="335" t="e">
        <f>VLOOKUP(A111,[0]!名簿女,17)</f>
        <v>#N/A</v>
      </c>
      <c r="R111" s="274"/>
      <c r="S111" s="274">
        <v>2</v>
      </c>
      <c r="T111" s="333">
        <v>4</v>
      </c>
      <c r="U111" s="232"/>
      <c r="V111" s="232" t="str">
        <f t="shared" si="4"/>
        <v/>
      </c>
      <c r="W111" s="232" t="e">
        <f t="shared" si="5"/>
        <v>#VALUE!</v>
      </c>
      <c r="X111" s="234">
        <v>92</v>
      </c>
      <c r="Y111" s="232" t="e">
        <f>RANK(V111,V108:V115,1)</f>
        <v>#VALUE!</v>
      </c>
      <c r="AA111" s="234">
        <v>10092</v>
      </c>
    </row>
    <row r="112" spans="1:27" s="234" customFormat="1" x14ac:dyDescent="0.2">
      <c r="A112" s="274"/>
      <c r="B112" s="334" t="s">
        <v>207</v>
      </c>
      <c r="C112" s="333">
        <v>3</v>
      </c>
      <c r="D112" s="274"/>
      <c r="E112" s="276"/>
      <c r="F112" s="274"/>
      <c r="G112" s="278"/>
      <c r="H112" s="274" t="s">
        <v>31</v>
      </c>
      <c r="I112" s="279"/>
      <c r="J112" s="274" t="s">
        <v>41</v>
      </c>
      <c r="K112" s="274" t="e">
        <f>VLOOKUP(A112,[0]!名簿女,11)</f>
        <v>#N/A</v>
      </c>
      <c r="L112" s="274" t="s">
        <v>31</v>
      </c>
      <c r="M112" s="274" t="e">
        <f>VLOOKUP(A112,[0]!名簿女,13)</f>
        <v>#N/A</v>
      </c>
      <c r="N112" s="335" t="e">
        <f>VLOOKUP(A112,[0]!名簿女,14)</f>
        <v>#N/A</v>
      </c>
      <c r="O112" s="335" t="s">
        <v>41</v>
      </c>
      <c r="P112" s="274"/>
      <c r="Q112" s="335" t="e">
        <f>VLOOKUP(A112,[0]!名簿女,17)</f>
        <v>#N/A</v>
      </c>
      <c r="R112" s="274"/>
      <c r="S112" s="274">
        <v>2</v>
      </c>
      <c r="T112" s="274">
        <v>5</v>
      </c>
      <c r="U112" s="232"/>
      <c r="V112" s="232" t="str">
        <f t="shared" si="4"/>
        <v/>
      </c>
      <c r="W112" s="232" t="e">
        <f t="shared" si="5"/>
        <v>#VALUE!</v>
      </c>
      <c r="X112" s="234">
        <v>93</v>
      </c>
      <c r="Y112" s="232" t="e">
        <f>RANK(V112,V108:V115,1)</f>
        <v>#VALUE!</v>
      </c>
      <c r="AA112" s="234">
        <v>10093</v>
      </c>
    </row>
    <row r="113" spans="1:27" s="234" customFormat="1" x14ac:dyDescent="0.2">
      <c r="A113" s="333"/>
      <c r="B113" s="334" t="s">
        <v>207</v>
      </c>
      <c r="C113" s="333">
        <v>3</v>
      </c>
      <c r="D113" s="274"/>
      <c r="E113" s="274"/>
      <c r="F113" s="274"/>
      <c r="G113" s="278"/>
      <c r="H113" s="274" t="s">
        <v>31</v>
      </c>
      <c r="I113" s="279"/>
      <c r="J113" s="274" t="s">
        <v>41</v>
      </c>
      <c r="K113" s="274" t="e">
        <f>VLOOKUP(A113,[0]!名簿女,11)</f>
        <v>#N/A</v>
      </c>
      <c r="L113" s="280" t="s">
        <v>31</v>
      </c>
      <c r="M113" s="280" t="e">
        <f>VLOOKUP(A113,[0]!名簿女,13)</f>
        <v>#N/A</v>
      </c>
      <c r="N113" s="335" t="e">
        <f>VLOOKUP(A113,[0]!名簿女,14)</f>
        <v>#N/A</v>
      </c>
      <c r="O113" s="335" t="s">
        <v>41</v>
      </c>
      <c r="P113" s="274"/>
      <c r="Q113" s="335" t="e">
        <f>VLOOKUP(A113,[0]!名簿女,17)</f>
        <v>#N/A</v>
      </c>
      <c r="R113" s="274"/>
      <c r="S113" s="274">
        <v>2</v>
      </c>
      <c r="T113" s="333">
        <v>6</v>
      </c>
      <c r="U113" s="232"/>
      <c r="V113" s="232" t="str">
        <f t="shared" si="4"/>
        <v/>
      </c>
      <c r="W113" s="232" t="e">
        <f t="shared" si="5"/>
        <v>#VALUE!</v>
      </c>
      <c r="X113" s="234">
        <v>94</v>
      </c>
      <c r="Y113" s="232" t="e">
        <f>RANK(V113,V108:V115,1)</f>
        <v>#VALUE!</v>
      </c>
      <c r="AA113" s="234">
        <v>10094</v>
      </c>
    </row>
    <row r="114" spans="1:27" s="234" customFormat="1" x14ac:dyDescent="0.2">
      <c r="A114" s="333"/>
      <c r="B114" s="334" t="s">
        <v>207</v>
      </c>
      <c r="C114" s="333">
        <v>3</v>
      </c>
      <c r="D114" s="274"/>
      <c r="E114" s="274"/>
      <c r="F114" s="274"/>
      <c r="G114" s="278"/>
      <c r="H114" s="274" t="s">
        <v>31</v>
      </c>
      <c r="I114" s="279"/>
      <c r="J114" s="274" t="s">
        <v>41</v>
      </c>
      <c r="K114" s="274" t="e">
        <f>VLOOKUP(A114,[0]!名簿女,11)</f>
        <v>#N/A</v>
      </c>
      <c r="L114" s="280" t="s">
        <v>31</v>
      </c>
      <c r="M114" s="280" t="e">
        <f>VLOOKUP(A114,[0]!名簿女,13)</f>
        <v>#N/A</v>
      </c>
      <c r="N114" s="335" t="e">
        <f>VLOOKUP(A114,[0]!名簿女,14)</f>
        <v>#N/A</v>
      </c>
      <c r="O114" s="335" t="s">
        <v>41</v>
      </c>
      <c r="P114" s="274"/>
      <c r="Q114" s="335" t="e">
        <f>VLOOKUP(A114,[0]!名簿女,17)</f>
        <v>#N/A</v>
      </c>
      <c r="R114" s="274"/>
      <c r="S114" s="274">
        <v>2</v>
      </c>
      <c r="T114" s="333">
        <v>7</v>
      </c>
      <c r="U114" s="232"/>
      <c r="V114" s="232" t="str">
        <f t="shared" si="4"/>
        <v/>
      </c>
      <c r="W114" s="232" t="e">
        <f t="shared" si="5"/>
        <v>#VALUE!</v>
      </c>
      <c r="X114" s="234">
        <v>95</v>
      </c>
      <c r="Y114" s="232" t="e">
        <f>RANK(V114,V108:V115,1)</f>
        <v>#VALUE!</v>
      </c>
      <c r="AA114" s="234">
        <v>10095</v>
      </c>
    </row>
    <row r="115" spans="1:27" s="234" customFormat="1" ht="14.5" thickBot="1" x14ac:dyDescent="0.25">
      <c r="A115" s="295"/>
      <c r="B115" s="337" t="s">
        <v>207</v>
      </c>
      <c r="C115" s="336">
        <v>3</v>
      </c>
      <c r="D115" s="295"/>
      <c r="E115" s="342"/>
      <c r="F115" s="295"/>
      <c r="G115" s="338"/>
      <c r="H115" s="295" t="s">
        <v>31</v>
      </c>
      <c r="I115" s="339"/>
      <c r="J115" s="295" t="s">
        <v>41</v>
      </c>
      <c r="K115" s="295" t="e">
        <f>VLOOKUP(A115,[0]!名簿女,11)</f>
        <v>#N/A</v>
      </c>
      <c r="L115" s="295" t="s">
        <v>31</v>
      </c>
      <c r="M115" s="295" t="e">
        <f>VLOOKUP(A115,[0]!名簿女,13)</f>
        <v>#N/A</v>
      </c>
      <c r="N115" s="341" t="e">
        <f>VLOOKUP(A115,[0]!名簿女,14)</f>
        <v>#N/A</v>
      </c>
      <c r="O115" s="341" t="s">
        <v>41</v>
      </c>
      <c r="P115" s="295"/>
      <c r="Q115" s="341" t="e">
        <f>VLOOKUP(A115,[0]!名簿女,17)</f>
        <v>#N/A</v>
      </c>
      <c r="R115" s="295"/>
      <c r="S115" s="295">
        <v>2</v>
      </c>
      <c r="T115" s="336">
        <v>8</v>
      </c>
      <c r="U115" s="232"/>
      <c r="V115" s="232" t="str">
        <f t="shared" si="4"/>
        <v/>
      </c>
      <c r="W115" s="232" t="e">
        <f t="shared" si="5"/>
        <v>#VALUE!</v>
      </c>
      <c r="X115" s="234">
        <v>96</v>
      </c>
      <c r="Y115" s="232" t="e">
        <f>RANK(V115,V108:V115,1)</f>
        <v>#VALUE!</v>
      </c>
      <c r="AA115" s="234">
        <v>10096</v>
      </c>
    </row>
    <row r="116" spans="1:27" s="234" customFormat="1" x14ac:dyDescent="0.2">
      <c r="A116" s="328"/>
      <c r="B116" s="327" t="s">
        <v>207</v>
      </c>
      <c r="C116" s="328">
        <v>3</v>
      </c>
      <c r="D116" s="294"/>
      <c r="E116" s="294"/>
      <c r="F116" s="294"/>
      <c r="G116" s="329"/>
      <c r="H116" s="294" t="s">
        <v>31</v>
      </c>
      <c r="I116" s="330"/>
      <c r="J116" s="294" t="s">
        <v>41</v>
      </c>
      <c r="K116" s="294" t="e">
        <f>VLOOKUP(A116,[0]!名簿女,11)</f>
        <v>#N/A</v>
      </c>
      <c r="L116" s="331" t="s">
        <v>31</v>
      </c>
      <c r="M116" s="331" t="e">
        <f>VLOOKUP(A116,[0]!名簿女,13)</f>
        <v>#N/A</v>
      </c>
      <c r="N116" s="332" t="e">
        <f>VLOOKUP(A116,[0]!名簿女,14)</f>
        <v>#N/A</v>
      </c>
      <c r="O116" s="332" t="s">
        <v>41</v>
      </c>
      <c r="P116" s="294"/>
      <c r="Q116" s="332" t="e">
        <f>VLOOKUP(A116,[0]!名簿女,17)</f>
        <v>#N/A</v>
      </c>
      <c r="R116" s="294"/>
      <c r="S116" s="294">
        <v>3</v>
      </c>
      <c r="T116" s="328">
        <v>1</v>
      </c>
      <c r="U116" s="232"/>
      <c r="V116" s="232" t="str">
        <f t="shared" si="4"/>
        <v/>
      </c>
      <c r="W116" s="232" t="e">
        <f t="shared" si="5"/>
        <v>#VALUE!</v>
      </c>
      <c r="X116" s="234">
        <v>97</v>
      </c>
      <c r="Y116" s="232" t="e">
        <f>RANK(V116,V116:V123,1)</f>
        <v>#VALUE!</v>
      </c>
      <c r="AA116" s="234">
        <v>10097</v>
      </c>
    </row>
    <row r="117" spans="1:27" s="234" customFormat="1" x14ac:dyDescent="0.2">
      <c r="A117" s="333"/>
      <c r="B117" s="334" t="s">
        <v>207</v>
      </c>
      <c r="C117" s="333">
        <v>3</v>
      </c>
      <c r="D117" s="274"/>
      <c r="E117" s="274"/>
      <c r="F117" s="274"/>
      <c r="G117" s="278"/>
      <c r="H117" s="274" t="s">
        <v>31</v>
      </c>
      <c r="I117" s="279"/>
      <c r="J117" s="274" t="s">
        <v>41</v>
      </c>
      <c r="K117" s="274" t="e">
        <f>VLOOKUP(A117,[0]!名簿女,11)</f>
        <v>#N/A</v>
      </c>
      <c r="L117" s="280" t="s">
        <v>31</v>
      </c>
      <c r="M117" s="280" t="e">
        <f>VLOOKUP(A117,[0]!名簿女,13)</f>
        <v>#N/A</v>
      </c>
      <c r="N117" s="335" t="e">
        <f>VLOOKUP(A117,[0]!名簿女,14)</f>
        <v>#N/A</v>
      </c>
      <c r="O117" s="335" t="s">
        <v>41</v>
      </c>
      <c r="P117" s="274"/>
      <c r="Q117" s="335" t="e">
        <f>VLOOKUP(A117,[0]!名簿女,17)</f>
        <v>#N/A</v>
      </c>
      <c r="R117" s="274"/>
      <c r="S117" s="274">
        <v>3</v>
      </c>
      <c r="T117" s="333">
        <v>2</v>
      </c>
      <c r="U117" s="232"/>
      <c r="V117" s="232" t="str">
        <f t="shared" si="4"/>
        <v/>
      </c>
      <c r="W117" s="232" t="e">
        <f t="shared" si="5"/>
        <v>#VALUE!</v>
      </c>
      <c r="X117" s="234">
        <v>98</v>
      </c>
      <c r="Y117" s="232" t="e">
        <f>RANK(V117,V116:V123,1)</f>
        <v>#VALUE!</v>
      </c>
      <c r="AA117" s="234">
        <v>10098</v>
      </c>
    </row>
    <row r="118" spans="1:27" s="234" customFormat="1" x14ac:dyDescent="0.2">
      <c r="A118" s="333"/>
      <c r="B118" s="334" t="s">
        <v>207</v>
      </c>
      <c r="C118" s="333">
        <v>3</v>
      </c>
      <c r="D118" s="274"/>
      <c r="E118" s="274"/>
      <c r="F118" s="274"/>
      <c r="G118" s="278"/>
      <c r="H118" s="274" t="s">
        <v>31</v>
      </c>
      <c r="I118" s="279"/>
      <c r="J118" s="274" t="s">
        <v>41</v>
      </c>
      <c r="K118" s="274" t="e">
        <f>VLOOKUP(A118,[0]!名簿女,11)</f>
        <v>#N/A</v>
      </c>
      <c r="L118" s="280" t="s">
        <v>31</v>
      </c>
      <c r="M118" s="280" t="e">
        <f>VLOOKUP(A118,[0]!名簿女,13)</f>
        <v>#N/A</v>
      </c>
      <c r="N118" s="335" t="e">
        <f>VLOOKUP(A118,[0]!名簿女,14)</f>
        <v>#N/A</v>
      </c>
      <c r="O118" s="335" t="s">
        <v>41</v>
      </c>
      <c r="P118" s="274"/>
      <c r="Q118" s="335" t="e">
        <f>VLOOKUP(A118,[0]!名簿女,17)</f>
        <v>#N/A</v>
      </c>
      <c r="R118" s="274"/>
      <c r="S118" s="274">
        <v>3</v>
      </c>
      <c r="T118" s="333">
        <v>3</v>
      </c>
      <c r="U118" s="232"/>
      <c r="V118" s="232" t="str">
        <f t="shared" si="4"/>
        <v/>
      </c>
      <c r="W118" s="232" t="e">
        <f t="shared" si="5"/>
        <v>#VALUE!</v>
      </c>
      <c r="X118" s="234">
        <v>99</v>
      </c>
      <c r="Y118" s="232" t="e">
        <f>RANK(V118,V116:V123,1)</f>
        <v>#VALUE!</v>
      </c>
      <c r="AA118" s="234">
        <v>10099</v>
      </c>
    </row>
    <row r="119" spans="1:27" s="234" customFormat="1" x14ac:dyDescent="0.2">
      <c r="A119" s="333"/>
      <c r="B119" s="334" t="s">
        <v>207</v>
      </c>
      <c r="C119" s="333">
        <v>3</v>
      </c>
      <c r="D119" s="274"/>
      <c r="E119" s="274"/>
      <c r="F119" s="274"/>
      <c r="G119" s="278"/>
      <c r="H119" s="274" t="s">
        <v>31</v>
      </c>
      <c r="I119" s="279"/>
      <c r="J119" s="274" t="s">
        <v>41</v>
      </c>
      <c r="K119" s="274" t="e">
        <f>VLOOKUP(A119,[0]!名簿女,11)</f>
        <v>#N/A</v>
      </c>
      <c r="L119" s="280" t="s">
        <v>31</v>
      </c>
      <c r="M119" s="280" t="e">
        <f>VLOOKUP(A119,[0]!名簿女,13)</f>
        <v>#N/A</v>
      </c>
      <c r="N119" s="335" t="e">
        <f>VLOOKUP(A119,[0]!名簿女,14)</f>
        <v>#N/A</v>
      </c>
      <c r="O119" s="335" t="s">
        <v>41</v>
      </c>
      <c r="P119" s="274"/>
      <c r="Q119" s="335" t="e">
        <f>VLOOKUP(A119,[0]!名簿女,17)</f>
        <v>#N/A</v>
      </c>
      <c r="R119" s="274"/>
      <c r="S119" s="274">
        <v>3</v>
      </c>
      <c r="T119" s="333">
        <v>4</v>
      </c>
      <c r="U119" s="232"/>
      <c r="V119" s="232" t="str">
        <f t="shared" si="4"/>
        <v/>
      </c>
      <c r="W119" s="232" t="e">
        <f t="shared" si="5"/>
        <v>#VALUE!</v>
      </c>
      <c r="X119" s="234">
        <v>100</v>
      </c>
      <c r="Y119" s="232" t="e">
        <f>RANK(V119,V116:V123,1)</f>
        <v>#VALUE!</v>
      </c>
      <c r="AA119" s="234">
        <v>10100</v>
      </c>
    </row>
    <row r="120" spans="1:27" s="234" customFormat="1" x14ac:dyDescent="0.2">
      <c r="A120" s="333"/>
      <c r="B120" s="334" t="s">
        <v>207</v>
      </c>
      <c r="C120" s="333">
        <v>3</v>
      </c>
      <c r="D120" s="274"/>
      <c r="E120" s="274"/>
      <c r="F120" s="274"/>
      <c r="G120" s="278"/>
      <c r="H120" s="274" t="s">
        <v>31</v>
      </c>
      <c r="I120" s="279"/>
      <c r="J120" s="274" t="s">
        <v>41</v>
      </c>
      <c r="K120" s="274" t="e">
        <f>VLOOKUP(A120,[0]!名簿女,11)</f>
        <v>#N/A</v>
      </c>
      <c r="L120" s="280" t="s">
        <v>31</v>
      </c>
      <c r="M120" s="280" t="e">
        <f>VLOOKUP(A120,[0]!名簿女,13)</f>
        <v>#N/A</v>
      </c>
      <c r="N120" s="335" t="e">
        <f>VLOOKUP(A120,[0]!名簿女,14)</f>
        <v>#N/A</v>
      </c>
      <c r="O120" s="335" t="s">
        <v>41</v>
      </c>
      <c r="P120" s="274"/>
      <c r="Q120" s="335" t="e">
        <f>VLOOKUP(A120,[0]!名簿女,17)</f>
        <v>#N/A</v>
      </c>
      <c r="R120" s="274"/>
      <c r="S120" s="274">
        <v>3</v>
      </c>
      <c r="T120" s="274">
        <v>5</v>
      </c>
      <c r="U120" s="232"/>
      <c r="V120" s="232" t="str">
        <f t="shared" si="4"/>
        <v/>
      </c>
      <c r="W120" s="232" t="e">
        <f t="shared" si="5"/>
        <v>#VALUE!</v>
      </c>
      <c r="X120" s="234">
        <v>101</v>
      </c>
      <c r="Y120" s="232" t="e">
        <f>RANK(V120,V116:V123,1)</f>
        <v>#VALUE!</v>
      </c>
      <c r="AA120" s="234">
        <v>10101</v>
      </c>
    </row>
    <row r="121" spans="1:27" s="234" customFormat="1" x14ac:dyDescent="0.2">
      <c r="A121" s="333"/>
      <c r="B121" s="334" t="s">
        <v>207</v>
      </c>
      <c r="C121" s="333">
        <v>3</v>
      </c>
      <c r="D121" s="274"/>
      <c r="E121" s="274"/>
      <c r="F121" s="274"/>
      <c r="G121" s="278"/>
      <c r="H121" s="274" t="s">
        <v>31</v>
      </c>
      <c r="I121" s="279"/>
      <c r="J121" s="274" t="s">
        <v>41</v>
      </c>
      <c r="K121" s="274" t="e">
        <f>VLOOKUP(A121,[0]!名簿女,11)</f>
        <v>#N/A</v>
      </c>
      <c r="L121" s="280" t="s">
        <v>31</v>
      </c>
      <c r="M121" s="280" t="e">
        <f>VLOOKUP(A121,[0]!名簿女,13)</f>
        <v>#N/A</v>
      </c>
      <c r="N121" s="335" t="e">
        <f>VLOOKUP(A121,[0]!名簿女,14)</f>
        <v>#N/A</v>
      </c>
      <c r="O121" s="335" t="s">
        <v>41</v>
      </c>
      <c r="P121" s="274"/>
      <c r="Q121" s="335" t="e">
        <f>VLOOKUP(A121,[0]!名簿女,17)</f>
        <v>#N/A</v>
      </c>
      <c r="R121" s="274"/>
      <c r="S121" s="274">
        <v>3</v>
      </c>
      <c r="T121" s="333">
        <v>6</v>
      </c>
      <c r="U121" s="232"/>
      <c r="V121" s="232" t="str">
        <f t="shared" si="4"/>
        <v/>
      </c>
      <c r="W121" s="232" t="e">
        <f t="shared" si="5"/>
        <v>#VALUE!</v>
      </c>
      <c r="X121" s="234">
        <v>102</v>
      </c>
      <c r="Y121" s="232" t="e">
        <f>RANK(V121,V116:V123,1)</f>
        <v>#VALUE!</v>
      </c>
      <c r="AA121" s="234">
        <v>10102</v>
      </c>
    </row>
    <row r="122" spans="1:27" s="234" customFormat="1" x14ac:dyDescent="0.2">
      <c r="A122" s="333"/>
      <c r="B122" s="334" t="s">
        <v>207</v>
      </c>
      <c r="C122" s="333">
        <v>3</v>
      </c>
      <c r="D122" s="274"/>
      <c r="E122" s="274"/>
      <c r="F122" s="274"/>
      <c r="G122" s="278"/>
      <c r="H122" s="274" t="s">
        <v>31</v>
      </c>
      <c r="I122" s="279"/>
      <c r="J122" s="274" t="s">
        <v>41</v>
      </c>
      <c r="K122" s="274" t="e">
        <f>VLOOKUP(A122,[0]!名簿女,11)</f>
        <v>#N/A</v>
      </c>
      <c r="L122" s="280" t="s">
        <v>31</v>
      </c>
      <c r="M122" s="280" t="e">
        <f>VLOOKUP(A122,[0]!名簿女,13)</f>
        <v>#N/A</v>
      </c>
      <c r="N122" s="335" t="e">
        <f>VLOOKUP(A122,[0]!名簿女,14)</f>
        <v>#N/A</v>
      </c>
      <c r="O122" s="335" t="s">
        <v>41</v>
      </c>
      <c r="P122" s="274"/>
      <c r="Q122" s="335" t="e">
        <f>VLOOKUP(A122,[0]!名簿女,17)</f>
        <v>#N/A</v>
      </c>
      <c r="R122" s="274"/>
      <c r="S122" s="274">
        <v>3</v>
      </c>
      <c r="T122" s="333">
        <v>7</v>
      </c>
      <c r="U122" s="232"/>
      <c r="V122" s="232" t="str">
        <f t="shared" si="4"/>
        <v/>
      </c>
      <c r="W122" s="232" t="e">
        <f t="shared" si="5"/>
        <v>#VALUE!</v>
      </c>
      <c r="X122" s="234">
        <v>103</v>
      </c>
      <c r="Y122" s="232" t="e">
        <f>RANK(V122,V116:V123,1)</f>
        <v>#VALUE!</v>
      </c>
      <c r="AA122" s="234">
        <v>10103</v>
      </c>
    </row>
    <row r="123" spans="1:27" s="234" customFormat="1" ht="14.5" thickBot="1" x14ac:dyDescent="0.25">
      <c r="A123" s="336"/>
      <c r="B123" s="337" t="s">
        <v>207</v>
      </c>
      <c r="C123" s="336">
        <v>3</v>
      </c>
      <c r="D123" s="295"/>
      <c r="E123" s="295"/>
      <c r="F123" s="295"/>
      <c r="G123" s="338"/>
      <c r="H123" s="295" t="s">
        <v>31</v>
      </c>
      <c r="I123" s="339"/>
      <c r="J123" s="295" t="s">
        <v>41</v>
      </c>
      <c r="K123" s="295" t="e">
        <f>VLOOKUP(A123,[0]!名簿女,11)</f>
        <v>#N/A</v>
      </c>
      <c r="L123" s="340" t="s">
        <v>31</v>
      </c>
      <c r="M123" s="340" t="e">
        <f>VLOOKUP(A123,[0]!名簿女,13)</f>
        <v>#N/A</v>
      </c>
      <c r="N123" s="341" t="e">
        <f>VLOOKUP(A123,[0]!名簿女,14)</f>
        <v>#N/A</v>
      </c>
      <c r="O123" s="341" t="s">
        <v>41</v>
      </c>
      <c r="P123" s="295"/>
      <c r="Q123" s="341" t="e">
        <f>VLOOKUP(A123,[0]!名簿女,17)</f>
        <v>#N/A</v>
      </c>
      <c r="R123" s="295"/>
      <c r="S123" s="295">
        <v>3</v>
      </c>
      <c r="T123" s="336">
        <v>8</v>
      </c>
      <c r="U123" s="232"/>
      <c r="V123" s="232" t="str">
        <f t="shared" si="4"/>
        <v/>
      </c>
      <c r="W123" s="232" t="e">
        <f t="shared" si="5"/>
        <v>#VALUE!</v>
      </c>
      <c r="X123" s="234">
        <v>104</v>
      </c>
      <c r="Y123" s="232" t="e">
        <f>RANK(V123,V116:V123,1)</f>
        <v>#VALUE!</v>
      </c>
      <c r="AA123" s="234">
        <v>10104</v>
      </c>
    </row>
    <row r="124" spans="1:27" s="234" customFormat="1" x14ac:dyDescent="0.2">
      <c r="A124" s="343"/>
      <c r="B124" s="344" t="s">
        <v>207</v>
      </c>
      <c r="C124" s="343">
        <v>3</v>
      </c>
      <c r="D124" s="296"/>
      <c r="E124" s="296"/>
      <c r="F124" s="296"/>
      <c r="G124" s="345"/>
      <c r="H124" s="296" t="s">
        <v>31</v>
      </c>
      <c r="I124" s="346"/>
      <c r="J124" s="296" t="s">
        <v>41</v>
      </c>
      <c r="K124" s="296" t="e">
        <f>VLOOKUP(A124,[0]!名簿女,11)</f>
        <v>#N/A</v>
      </c>
      <c r="L124" s="347" t="s">
        <v>31</v>
      </c>
      <c r="M124" s="347" t="e">
        <f>VLOOKUP(A124,[0]!名簿女,13)</f>
        <v>#N/A</v>
      </c>
      <c r="N124" s="348" t="e">
        <f>VLOOKUP(A124,[0]!名簿女,14)</f>
        <v>#N/A</v>
      </c>
      <c r="O124" s="348" t="s">
        <v>41</v>
      </c>
      <c r="P124" s="296"/>
      <c r="Q124" s="348" t="e">
        <f>VLOOKUP(A124,[0]!名簿女,17)</f>
        <v>#N/A</v>
      </c>
      <c r="R124" s="296"/>
      <c r="S124" s="296">
        <v>4</v>
      </c>
      <c r="T124" s="343">
        <v>1</v>
      </c>
      <c r="U124" s="232"/>
      <c r="V124" s="232" t="str">
        <f t="shared" si="4"/>
        <v/>
      </c>
      <c r="W124" s="232" t="e">
        <f t="shared" si="5"/>
        <v>#VALUE!</v>
      </c>
      <c r="X124" s="234">
        <v>105</v>
      </c>
      <c r="Y124" s="232" t="e">
        <f>RANK(V124,V124:V131,1)</f>
        <v>#VALUE!</v>
      </c>
      <c r="AA124" s="234">
        <v>10105</v>
      </c>
    </row>
    <row r="125" spans="1:27" s="234" customFormat="1" x14ac:dyDescent="0.2">
      <c r="A125" s="274"/>
      <c r="B125" s="334" t="s">
        <v>207</v>
      </c>
      <c r="C125" s="333">
        <v>3</v>
      </c>
      <c r="D125" s="274"/>
      <c r="E125" s="274"/>
      <c r="F125" s="274"/>
      <c r="G125" s="278"/>
      <c r="H125" s="274" t="s">
        <v>31</v>
      </c>
      <c r="I125" s="279"/>
      <c r="J125" s="274" t="s">
        <v>41</v>
      </c>
      <c r="K125" s="274" t="e">
        <f>VLOOKUP(A125,[0]!名簿女,11)</f>
        <v>#N/A</v>
      </c>
      <c r="L125" s="280" t="s">
        <v>31</v>
      </c>
      <c r="M125" s="280" t="e">
        <f>VLOOKUP(A125,[0]!名簿女,13)</f>
        <v>#N/A</v>
      </c>
      <c r="N125" s="335" t="e">
        <f>VLOOKUP(A125,[0]!名簿女,14)</f>
        <v>#N/A</v>
      </c>
      <c r="O125" s="335" t="s">
        <v>41</v>
      </c>
      <c r="P125" s="274"/>
      <c r="Q125" s="335" t="e">
        <f>VLOOKUP(A125,[0]!名簿女,17)</f>
        <v>#N/A</v>
      </c>
      <c r="R125" s="274"/>
      <c r="S125" s="274">
        <v>4</v>
      </c>
      <c r="T125" s="333">
        <v>2</v>
      </c>
      <c r="U125" s="232"/>
      <c r="V125" s="232" t="str">
        <f t="shared" si="4"/>
        <v/>
      </c>
      <c r="W125" s="232" t="e">
        <f t="shared" si="5"/>
        <v>#VALUE!</v>
      </c>
      <c r="X125" s="234">
        <v>106</v>
      </c>
      <c r="Y125" s="232" t="e">
        <f>RANK(V125,V124:V131,1)</f>
        <v>#VALUE!</v>
      </c>
      <c r="AA125" s="234">
        <v>10106</v>
      </c>
    </row>
    <row r="126" spans="1:27" s="234" customFormat="1" x14ac:dyDescent="0.2">
      <c r="A126" s="333"/>
      <c r="B126" s="334" t="s">
        <v>207</v>
      </c>
      <c r="C126" s="333">
        <v>3</v>
      </c>
      <c r="D126" s="274"/>
      <c r="E126" s="274"/>
      <c r="F126" s="274"/>
      <c r="G126" s="278"/>
      <c r="H126" s="274" t="s">
        <v>31</v>
      </c>
      <c r="I126" s="279"/>
      <c r="J126" s="274" t="s">
        <v>41</v>
      </c>
      <c r="K126" s="274" t="e">
        <f>VLOOKUP(A126,[0]!名簿女,11)</f>
        <v>#N/A</v>
      </c>
      <c r="L126" s="280" t="s">
        <v>31</v>
      </c>
      <c r="M126" s="280" t="e">
        <f>VLOOKUP(A126,[0]!名簿女,13)</f>
        <v>#N/A</v>
      </c>
      <c r="N126" s="335" t="e">
        <f>VLOOKUP(A126,[0]!名簿女,14)</f>
        <v>#N/A</v>
      </c>
      <c r="O126" s="335" t="s">
        <v>41</v>
      </c>
      <c r="P126" s="274"/>
      <c r="Q126" s="335" t="e">
        <f>VLOOKUP(A126,[0]!名簿女,17)</f>
        <v>#N/A</v>
      </c>
      <c r="R126" s="274"/>
      <c r="S126" s="274">
        <v>4</v>
      </c>
      <c r="T126" s="333">
        <v>3</v>
      </c>
      <c r="U126" s="232"/>
      <c r="V126" s="232" t="str">
        <f t="shared" si="4"/>
        <v/>
      </c>
      <c r="W126" s="232" t="e">
        <f t="shared" si="5"/>
        <v>#VALUE!</v>
      </c>
      <c r="X126" s="234">
        <v>107</v>
      </c>
      <c r="Y126" s="232" t="e">
        <f>RANK(V126,V124:V131,1)</f>
        <v>#VALUE!</v>
      </c>
      <c r="AA126" s="234">
        <v>10107</v>
      </c>
    </row>
    <row r="127" spans="1:27" s="234" customFormat="1" x14ac:dyDescent="0.2">
      <c r="A127" s="333"/>
      <c r="B127" s="334" t="s">
        <v>207</v>
      </c>
      <c r="C127" s="333">
        <v>3</v>
      </c>
      <c r="D127" s="274"/>
      <c r="E127" s="274"/>
      <c r="F127" s="274"/>
      <c r="G127" s="278"/>
      <c r="H127" s="274" t="s">
        <v>31</v>
      </c>
      <c r="I127" s="279"/>
      <c r="J127" s="274" t="s">
        <v>41</v>
      </c>
      <c r="K127" s="274" t="e">
        <f>VLOOKUP(A127,[0]!名簿女,11)</f>
        <v>#N/A</v>
      </c>
      <c r="L127" s="280" t="s">
        <v>31</v>
      </c>
      <c r="M127" s="280" t="e">
        <f>VLOOKUP(A127,[0]!名簿女,13)</f>
        <v>#N/A</v>
      </c>
      <c r="N127" s="335" t="e">
        <f>VLOOKUP(A127,[0]!名簿女,14)</f>
        <v>#N/A</v>
      </c>
      <c r="O127" s="335" t="s">
        <v>41</v>
      </c>
      <c r="P127" s="274"/>
      <c r="Q127" s="335" t="e">
        <f>VLOOKUP(A127,[0]!名簿女,17)</f>
        <v>#N/A</v>
      </c>
      <c r="R127" s="274"/>
      <c r="S127" s="274">
        <v>4</v>
      </c>
      <c r="T127" s="333">
        <v>4</v>
      </c>
      <c r="U127" s="232"/>
      <c r="V127" s="232" t="str">
        <f t="shared" si="4"/>
        <v/>
      </c>
      <c r="W127" s="232" t="e">
        <f t="shared" si="5"/>
        <v>#VALUE!</v>
      </c>
      <c r="X127" s="234">
        <v>108</v>
      </c>
      <c r="Y127" s="232" t="e">
        <f>RANK(V127,V124:V131,1)</f>
        <v>#VALUE!</v>
      </c>
      <c r="AA127" s="234">
        <v>10108</v>
      </c>
    </row>
    <row r="128" spans="1:27" s="234" customFormat="1" x14ac:dyDescent="0.2">
      <c r="A128" s="333"/>
      <c r="B128" s="334" t="s">
        <v>207</v>
      </c>
      <c r="C128" s="333">
        <v>3</v>
      </c>
      <c r="D128" s="274"/>
      <c r="E128" s="274"/>
      <c r="F128" s="274"/>
      <c r="G128" s="278"/>
      <c r="H128" s="274" t="s">
        <v>31</v>
      </c>
      <c r="I128" s="279"/>
      <c r="J128" s="274" t="s">
        <v>41</v>
      </c>
      <c r="K128" s="274" t="e">
        <f>VLOOKUP(A128,[0]!名簿女,11)</f>
        <v>#N/A</v>
      </c>
      <c r="L128" s="280" t="s">
        <v>31</v>
      </c>
      <c r="M128" s="280" t="e">
        <f>VLOOKUP(A128,[0]!名簿女,13)</f>
        <v>#N/A</v>
      </c>
      <c r="N128" s="335" t="e">
        <f>VLOOKUP(A128,[0]!名簿女,14)</f>
        <v>#N/A</v>
      </c>
      <c r="O128" s="335" t="s">
        <v>41</v>
      </c>
      <c r="P128" s="274"/>
      <c r="Q128" s="335" t="e">
        <f>VLOOKUP(A128,[0]!名簿女,17)</f>
        <v>#N/A</v>
      </c>
      <c r="R128" s="274"/>
      <c r="S128" s="274">
        <v>4</v>
      </c>
      <c r="T128" s="333">
        <v>5</v>
      </c>
      <c r="U128" s="232"/>
      <c r="V128" s="232" t="str">
        <f t="shared" si="4"/>
        <v/>
      </c>
      <c r="W128" s="232" t="e">
        <f t="shared" si="5"/>
        <v>#VALUE!</v>
      </c>
      <c r="X128" s="234">
        <v>109</v>
      </c>
      <c r="Y128" s="232" t="e">
        <f>RANK(V128,V124:V131,1)</f>
        <v>#VALUE!</v>
      </c>
      <c r="AA128" s="234">
        <v>10109</v>
      </c>
    </row>
    <row r="129" spans="1:27" s="234" customFormat="1" x14ac:dyDescent="0.2">
      <c r="A129" s="333"/>
      <c r="B129" s="334" t="s">
        <v>207</v>
      </c>
      <c r="C129" s="333">
        <v>3</v>
      </c>
      <c r="D129" s="274"/>
      <c r="E129" s="274"/>
      <c r="F129" s="274"/>
      <c r="G129" s="278"/>
      <c r="H129" s="274" t="s">
        <v>31</v>
      </c>
      <c r="I129" s="279"/>
      <c r="J129" s="274" t="s">
        <v>41</v>
      </c>
      <c r="K129" s="274" t="e">
        <f>VLOOKUP(A129,[0]!名簿女,11)</f>
        <v>#N/A</v>
      </c>
      <c r="L129" s="280" t="s">
        <v>31</v>
      </c>
      <c r="M129" s="280" t="e">
        <f>VLOOKUP(A129,[0]!名簿女,13)</f>
        <v>#N/A</v>
      </c>
      <c r="N129" s="335" t="e">
        <f>VLOOKUP(A129,[0]!名簿女,14)</f>
        <v>#N/A</v>
      </c>
      <c r="O129" s="335" t="s">
        <v>41</v>
      </c>
      <c r="P129" s="274"/>
      <c r="Q129" s="335" t="e">
        <f>VLOOKUP(A129,[0]!名簿女,17)</f>
        <v>#N/A</v>
      </c>
      <c r="R129" s="274"/>
      <c r="S129" s="274">
        <v>4</v>
      </c>
      <c r="T129" s="333">
        <v>6</v>
      </c>
      <c r="U129" s="232"/>
      <c r="V129" s="232" t="str">
        <f t="shared" si="4"/>
        <v/>
      </c>
      <c r="W129" s="232" t="e">
        <f t="shared" si="5"/>
        <v>#VALUE!</v>
      </c>
      <c r="X129" s="234">
        <v>110</v>
      </c>
      <c r="Y129" s="232" t="e">
        <f>RANK(V129,V124:V131,1)</f>
        <v>#VALUE!</v>
      </c>
      <c r="AA129" s="234">
        <v>10110</v>
      </c>
    </row>
    <row r="130" spans="1:27" s="234" customFormat="1" x14ac:dyDescent="0.2">
      <c r="A130" s="333"/>
      <c r="B130" s="334" t="s">
        <v>207</v>
      </c>
      <c r="C130" s="333">
        <v>3</v>
      </c>
      <c r="D130" s="274"/>
      <c r="E130" s="274"/>
      <c r="F130" s="274"/>
      <c r="G130" s="278"/>
      <c r="H130" s="274" t="s">
        <v>31</v>
      </c>
      <c r="I130" s="279"/>
      <c r="J130" s="274" t="s">
        <v>41</v>
      </c>
      <c r="K130" s="274" t="e">
        <f>VLOOKUP(A130,[0]!名簿女,11)</f>
        <v>#N/A</v>
      </c>
      <c r="L130" s="280" t="s">
        <v>31</v>
      </c>
      <c r="M130" s="280" t="e">
        <f>VLOOKUP(A130,[0]!名簿女,13)</f>
        <v>#N/A</v>
      </c>
      <c r="N130" s="335" t="e">
        <f>VLOOKUP(A130,[0]!名簿女,14)</f>
        <v>#N/A</v>
      </c>
      <c r="O130" s="335" t="s">
        <v>41</v>
      </c>
      <c r="P130" s="274"/>
      <c r="Q130" s="335" t="e">
        <f>VLOOKUP(A130,[0]!名簿女,17)</f>
        <v>#N/A</v>
      </c>
      <c r="R130" s="274"/>
      <c r="S130" s="274">
        <v>4</v>
      </c>
      <c r="T130" s="333">
        <v>7</v>
      </c>
      <c r="U130" s="232"/>
      <c r="V130" s="232" t="str">
        <f t="shared" si="4"/>
        <v/>
      </c>
      <c r="W130" s="232" t="e">
        <f t="shared" si="5"/>
        <v>#VALUE!</v>
      </c>
      <c r="X130" s="234">
        <v>111</v>
      </c>
      <c r="Y130" s="232" t="e">
        <f>RANK(V130,V124:V131,1)</f>
        <v>#VALUE!</v>
      </c>
      <c r="AA130" s="234">
        <v>10111</v>
      </c>
    </row>
    <row r="131" spans="1:27" s="234" customFormat="1" ht="14.5" thickBot="1" x14ac:dyDescent="0.25">
      <c r="A131" s="349"/>
      <c r="B131" s="350" t="s">
        <v>207</v>
      </c>
      <c r="C131" s="349">
        <v>3</v>
      </c>
      <c r="D131" s="297"/>
      <c r="E131" s="297"/>
      <c r="F131" s="297"/>
      <c r="G131" s="351"/>
      <c r="H131" s="297" t="s">
        <v>31</v>
      </c>
      <c r="I131" s="352"/>
      <c r="J131" s="297" t="s">
        <v>41</v>
      </c>
      <c r="K131" s="297" t="e">
        <f>VLOOKUP(A131,[0]!名簿女,11)</f>
        <v>#N/A</v>
      </c>
      <c r="L131" s="353" t="s">
        <v>31</v>
      </c>
      <c r="M131" s="353" t="e">
        <f>VLOOKUP(A131,[0]!名簿女,13)</f>
        <v>#N/A</v>
      </c>
      <c r="N131" s="354" t="e">
        <f>VLOOKUP(A131,[0]!名簿女,14)</f>
        <v>#N/A</v>
      </c>
      <c r="O131" s="354" t="s">
        <v>41</v>
      </c>
      <c r="P131" s="297"/>
      <c r="Q131" s="354" t="e">
        <f>VLOOKUP(A131,[0]!名簿女,17)</f>
        <v>#N/A</v>
      </c>
      <c r="R131" s="297"/>
      <c r="S131" s="297">
        <v>4</v>
      </c>
      <c r="T131" s="349">
        <v>8</v>
      </c>
      <c r="U131" s="232"/>
      <c r="V131" s="232" t="str">
        <f t="shared" si="4"/>
        <v/>
      </c>
      <c r="W131" s="232" t="e">
        <f t="shared" si="5"/>
        <v>#VALUE!</v>
      </c>
      <c r="X131" s="234">
        <v>112</v>
      </c>
      <c r="Y131" s="232" t="e">
        <f>RANK(V131,V124:V131,1)</f>
        <v>#VALUE!</v>
      </c>
      <c r="AA131" s="234">
        <v>10112</v>
      </c>
    </row>
    <row r="132" spans="1:27" s="234" customFormat="1" ht="14.5" thickTop="1" x14ac:dyDescent="0.2">
      <c r="A132" s="355"/>
      <c r="B132" s="356" t="s">
        <v>207</v>
      </c>
      <c r="C132" s="355">
        <v>3</v>
      </c>
      <c r="D132" s="298"/>
      <c r="E132" s="298"/>
      <c r="F132" s="298"/>
      <c r="G132" s="357"/>
      <c r="H132" s="298" t="s">
        <v>31</v>
      </c>
      <c r="I132" s="358"/>
      <c r="J132" s="298" t="s">
        <v>41</v>
      </c>
      <c r="K132" s="298" t="e">
        <f>VLOOKUP(A132,[0]!名簿女,11)</f>
        <v>#N/A</v>
      </c>
      <c r="L132" s="359" t="s">
        <v>31</v>
      </c>
      <c r="M132" s="359" t="e">
        <f>VLOOKUP(A132,[0]!名簿女,13)</f>
        <v>#N/A</v>
      </c>
      <c r="N132" s="360" t="e">
        <f>VLOOKUP(A132,[0]!名簿女,14)</f>
        <v>#N/A</v>
      </c>
      <c r="O132" s="360" t="s">
        <v>41</v>
      </c>
      <c r="P132" s="298"/>
      <c r="Q132" s="360" t="e">
        <f>VLOOKUP(A132,[0]!名簿女,17)</f>
        <v>#N/A</v>
      </c>
      <c r="R132" s="298"/>
      <c r="S132" s="298">
        <v>99</v>
      </c>
      <c r="T132" s="355">
        <v>1</v>
      </c>
      <c r="U132" s="232"/>
      <c r="V132" s="232" t="str">
        <f t="shared" si="4"/>
        <v/>
      </c>
      <c r="W132" s="232"/>
      <c r="X132" s="234">
        <v>113</v>
      </c>
      <c r="Y132" s="232" t="e">
        <f>RANK(V132,V132:V139,1)</f>
        <v>#VALUE!</v>
      </c>
      <c r="AA132" s="234">
        <v>10113</v>
      </c>
    </row>
    <row r="133" spans="1:27" s="234" customFormat="1" x14ac:dyDescent="0.2">
      <c r="A133" s="333"/>
      <c r="B133" s="334" t="s">
        <v>207</v>
      </c>
      <c r="C133" s="333">
        <v>3</v>
      </c>
      <c r="D133" s="274"/>
      <c r="E133" s="274"/>
      <c r="F133" s="274"/>
      <c r="G133" s="278"/>
      <c r="H133" s="274" t="s">
        <v>31</v>
      </c>
      <c r="I133" s="279"/>
      <c r="J133" s="274" t="s">
        <v>41</v>
      </c>
      <c r="K133" s="274" t="e">
        <f>VLOOKUP(A133,[0]!名簿女,11)</f>
        <v>#N/A</v>
      </c>
      <c r="L133" s="280" t="s">
        <v>31</v>
      </c>
      <c r="M133" s="280" t="e">
        <f>VLOOKUP(A133,[0]!名簿女,13)</f>
        <v>#N/A</v>
      </c>
      <c r="N133" s="335" t="e">
        <f>VLOOKUP(A133,[0]!名簿女,14)</f>
        <v>#N/A</v>
      </c>
      <c r="O133" s="335" t="s">
        <v>41</v>
      </c>
      <c r="P133" s="274"/>
      <c r="Q133" s="335" t="e">
        <f>VLOOKUP(A133,[0]!名簿女,17)</f>
        <v>#N/A</v>
      </c>
      <c r="R133" s="274"/>
      <c r="S133" s="274">
        <v>99</v>
      </c>
      <c r="T133" s="333">
        <v>2</v>
      </c>
      <c r="U133" s="232"/>
      <c r="V133" s="232" t="str">
        <f t="shared" si="4"/>
        <v/>
      </c>
      <c r="W133" s="232"/>
      <c r="X133" s="234">
        <v>114</v>
      </c>
      <c r="Y133" s="232" t="e">
        <f>RANK(V133,V132:V139,1)</f>
        <v>#VALUE!</v>
      </c>
      <c r="AA133" s="234">
        <v>10114</v>
      </c>
    </row>
    <row r="134" spans="1:27" s="234" customFormat="1" x14ac:dyDescent="0.2">
      <c r="A134" s="333"/>
      <c r="B134" s="334" t="s">
        <v>207</v>
      </c>
      <c r="C134" s="333">
        <v>3</v>
      </c>
      <c r="D134" s="274"/>
      <c r="E134" s="274"/>
      <c r="F134" s="274"/>
      <c r="G134" s="278"/>
      <c r="H134" s="274" t="s">
        <v>31</v>
      </c>
      <c r="I134" s="279"/>
      <c r="J134" s="274" t="s">
        <v>41</v>
      </c>
      <c r="K134" s="274" t="e">
        <f>VLOOKUP(A134,[0]!名簿女,11)</f>
        <v>#N/A</v>
      </c>
      <c r="L134" s="280" t="s">
        <v>31</v>
      </c>
      <c r="M134" s="280" t="e">
        <f>VLOOKUP(A134,[0]!名簿女,13)</f>
        <v>#N/A</v>
      </c>
      <c r="N134" s="335" t="e">
        <f>VLOOKUP(A134,[0]!名簿女,14)</f>
        <v>#N/A</v>
      </c>
      <c r="O134" s="335" t="s">
        <v>41</v>
      </c>
      <c r="P134" s="274"/>
      <c r="Q134" s="335" t="e">
        <f>VLOOKUP(A134,[0]!名簿女,17)</f>
        <v>#N/A</v>
      </c>
      <c r="R134" s="274"/>
      <c r="S134" s="274">
        <v>99</v>
      </c>
      <c r="T134" s="333">
        <v>3</v>
      </c>
      <c r="U134" s="232"/>
      <c r="V134" s="232" t="str">
        <f t="shared" si="4"/>
        <v/>
      </c>
      <c r="W134" s="232"/>
      <c r="X134" s="234">
        <v>115</v>
      </c>
      <c r="Y134" s="232" t="e">
        <f>RANK(V134,V132:V139,1)</f>
        <v>#VALUE!</v>
      </c>
      <c r="AA134" s="234">
        <v>10115</v>
      </c>
    </row>
    <row r="135" spans="1:27" s="234" customFormat="1" x14ac:dyDescent="0.2">
      <c r="A135" s="333"/>
      <c r="B135" s="334" t="s">
        <v>207</v>
      </c>
      <c r="C135" s="333">
        <v>3</v>
      </c>
      <c r="D135" s="274"/>
      <c r="E135" s="274"/>
      <c r="F135" s="274"/>
      <c r="G135" s="278"/>
      <c r="H135" s="274" t="s">
        <v>31</v>
      </c>
      <c r="I135" s="279"/>
      <c r="J135" s="274" t="s">
        <v>41</v>
      </c>
      <c r="K135" s="274" t="e">
        <f>VLOOKUP(A135,[0]!名簿女,11)</f>
        <v>#N/A</v>
      </c>
      <c r="L135" s="280" t="s">
        <v>31</v>
      </c>
      <c r="M135" s="280" t="e">
        <f>VLOOKUP(A135,[0]!名簿女,13)</f>
        <v>#N/A</v>
      </c>
      <c r="N135" s="335" t="e">
        <f>VLOOKUP(A135,[0]!名簿女,14)</f>
        <v>#N/A</v>
      </c>
      <c r="O135" s="335" t="s">
        <v>41</v>
      </c>
      <c r="P135" s="274"/>
      <c r="Q135" s="335" t="e">
        <f>VLOOKUP(A135,[0]!名簿女,17)</f>
        <v>#N/A</v>
      </c>
      <c r="R135" s="274"/>
      <c r="S135" s="274">
        <v>99</v>
      </c>
      <c r="T135" s="333">
        <v>4</v>
      </c>
      <c r="U135" s="232"/>
      <c r="V135" s="232" t="str">
        <f t="shared" si="4"/>
        <v/>
      </c>
      <c r="W135" s="232"/>
      <c r="X135" s="234">
        <v>116</v>
      </c>
      <c r="Y135" s="232" t="e">
        <f>RANK(V135,V132:V139,1)</f>
        <v>#VALUE!</v>
      </c>
      <c r="AA135" s="234">
        <v>10116</v>
      </c>
    </row>
    <row r="136" spans="1:27" s="234" customFormat="1" x14ac:dyDescent="0.2">
      <c r="A136" s="333"/>
      <c r="B136" s="334" t="s">
        <v>207</v>
      </c>
      <c r="C136" s="333">
        <v>3</v>
      </c>
      <c r="D136" s="274"/>
      <c r="E136" s="274"/>
      <c r="F136" s="274"/>
      <c r="G136" s="278"/>
      <c r="H136" s="274" t="s">
        <v>31</v>
      </c>
      <c r="I136" s="279"/>
      <c r="J136" s="274" t="s">
        <v>41</v>
      </c>
      <c r="K136" s="274" t="e">
        <f>VLOOKUP(A136,[0]!名簿女,11)</f>
        <v>#N/A</v>
      </c>
      <c r="L136" s="280" t="s">
        <v>31</v>
      </c>
      <c r="M136" s="280" t="e">
        <f>VLOOKUP(A136,[0]!名簿女,13)</f>
        <v>#N/A</v>
      </c>
      <c r="N136" s="335" t="e">
        <f>VLOOKUP(A136,[0]!名簿女,14)</f>
        <v>#N/A</v>
      </c>
      <c r="O136" s="335" t="s">
        <v>41</v>
      </c>
      <c r="P136" s="274"/>
      <c r="Q136" s="335" t="e">
        <f>VLOOKUP(A136,[0]!名簿女,17)</f>
        <v>#N/A</v>
      </c>
      <c r="R136" s="274"/>
      <c r="S136" s="274">
        <v>99</v>
      </c>
      <c r="T136" s="333">
        <v>5</v>
      </c>
      <c r="U136" s="232"/>
      <c r="V136" s="232" t="str">
        <f t="shared" si="4"/>
        <v/>
      </c>
      <c r="W136" s="232"/>
      <c r="X136" s="234">
        <v>117</v>
      </c>
      <c r="Y136" s="232" t="e">
        <f>RANK(V136,V132:V139,1)</f>
        <v>#VALUE!</v>
      </c>
      <c r="AA136" s="234">
        <v>10117</v>
      </c>
    </row>
    <row r="137" spans="1:27" s="234" customFormat="1" x14ac:dyDescent="0.2">
      <c r="A137" s="333"/>
      <c r="B137" s="334" t="s">
        <v>207</v>
      </c>
      <c r="C137" s="333">
        <v>3</v>
      </c>
      <c r="D137" s="274"/>
      <c r="E137" s="274"/>
      <c r="F137" s="274"/>
      <c r="G137" s="278"/>
      <c r="H137" s="274" t="s">
        <v>31</v>
      </c>
      <c r="I137" s="279"/>
      <c r="J137" s="274" t="s">
        <v>41</v>
      </c>
      <c r="K137" s="274" t="e">
        <f>VLOOKUP(A137,[0]!名簿女,11)</f>
        <v>#N/A</v>
      </c>
      <c r="L137" s="280" t="s">
        <v>31</v>
      </c>
      <c r="M137" s="280" t="e">
        <f>VLOOKUP(A137,[0]!名簿女,13)</f>
        <v>#N/A</v>
      </c>
      <c r="N137" s="335" t="e">
        <f>VLOOKUP(A137,[0]!名簿女,14)</f>
        <v>#N/A</v>
      </c>
      <c r="O137" s="335" t="s">
        <v>41</v>
      </c>
      <c r="P137" s="274"/>
      <c r="Q137" s="335" t="e">
        <f>VLOOKUP(A137,[0]!名簿女,17)</f>
        <v>#N/A</v>
      </c>
      <c r="R137" s="274"/>
      <c r="S137" s="274">
        <v>99</v>
      </c>
      <c r="T137" s="333">
        <v>6</v>
      </c>
      <c r="U137" s="232"/>
      <c r="V137" s="232" t="str">
        <f t="shared" si="4"/>
        <v/>
      </c>
      <c r="W137" s="232"/>
      <c r="X137" s="234">
        <v>118</v>
      </c>
      <c r="Y137" s="232" t="e">
        <f>RANK(V137,V132:V139,1)</f>
        <v>#VALUE!</v>
      </c>
      <c r="AA137" s="234">
        <v>10118</v>
      </c>
    </row>
    <row r="138" spans="1:27" s="234" customFormat="1" x14ac:dyDescent="0.2">
      <c r="A138" s="333"/>
      <c r="B138" s="334" t="s">
        <v>207</v>
      </c>
      <c r="C138" s="333">
        <v>3</v>
      </c>
      <c r="D138" s="274"/>
      <c r="E138" s="274"/>
      <c r="F138" s="274"/>
      <c r="G138" s="278"/>
      <c r="H138" s="274" t="s">
        <v>31</v>
      </c>
      <c r="I138" s="279"/>
      <c r="J138" s="274" t="s">
        <v>41</v>
      </c>
      <c r="K138" s="274" t="e">
        <f>VLOOKUP(A138,[0]!名簿女,11)</f>
        <v>#N/A</v>
      </c>
      <c r="L138" s="280" t="s">
        <v>31</v>
      </c>
      <c r="M138" s="280" t="e">
        <f>VLOOKUP(A138,[0]!名簿女,13)</f>
        <v>#N/A</v>
      </c>
      <c r="N138" s="335" t="e">
        <f>VLOOKUP(A138,[0]!名簿女,14)</f>
        <v>#N/A</v>
      </c>
      <c r="O138" s="335" t="s">
        <v>41</v>
      </c>
      <c r="P138" s="274"/>
      <c r="Q138" s="335" t="e">
        <f>VLOOKUP(A138,[0]!名簿女,17)</f>
        <v>#N/A</v>
      </c>
      <c r="R138" s="274"/>
      <c r="S138" s="274">
        <v>99</v>
      </c>
      <c r="T138" s="333">
        <v>7</v>
      </c>
      <c r="U138" s="232"/>
      <c r="V138" s="232" t="str">
        <f t="shared" si="4"/>
        <v/>
      </c>
      <c r="W138" s="232"/>
      <c r="X138" s="234">
        <v>119</v>
      </c>
      <c r="Y138" s="232" t="e">
        <f>RANK(V138,V132:V139,1)</f>
        <v>#VALUE!</v>
      </c>
      <c r="AA138" s="234">
        <v>10119</v>
      </c>
    </row>
    <row r="139" spans="1:27" s="234" customFormat="1" ht="14.5" thickBot="1" x14ac:dyDescent="0.25">
      <c r="A139" s="336"/>
      <c r="B139" s="337" t="s">
        <v>207</v>
      </c>
      <c r="C139" s="336">
        <v>3</v>
      </c>
      <c r="D139" s="295"/>
      <c r="E139" s="295"/>
      <c r="F139" s="295"/>
      <c r="G139" s="338"/>
      <c r="H139" s="295" t="s">
        <v>31</v>
      </c>
      <c r="I139" s="339"/>
      <c r="J139" s="295" t="s">
        <v>41</v>
      </c>
      <c r="K139" s="295" t="e">
        <f>VLOOKUP(A139,[0]!名簿女,11)</f>
        <v>#N/A</v>
      </c>
      <c r="L139" s="340" t="s">
        <v>31</v>
      </c>
      <c r="M139" s="340" t="e">
        <f>VLOOKUP(A139,[0]!名簿女,13)</f>
        <v>#N/A</v>
      </c>
      <c r="N139" s="341" t="e">
        <f>VLOOKUP(A139,[0]!名簿女,14)</f>
        <v>#N/A</v>
      </c>
      <c r="O139" s="341" t="s">
        <v>41</v>
      </c>
      <c r="P139" s="295"/>
      <c r="Q139" s="341" t="e">
        <f>VLOOKUP(A139,[0]!名簿女,17)</f>
        <v>#N/A</v>
      </c>
      <c r="R139" s="295"/>
      <c r="S139" s="295">
        <v>99</v>
      </c>
      <c r="T139" s="336">
        <v>8</v>
      </c>
      <c r="U139" s="232"/>
      <c r="V139" s="232" t="str">
        <f t="shared" si="4"/>
        <v/>
      </c>
      <c r="W139" s="232"/>
      <c r="X139" s="234">
        <v>120</v>
      </c>
      <c r="Y139" s="232" t="e">
        <f>RANK(V139,V132:V139,1)</f>
        <v>#VALUE!</v>
      </c>
      <c r="AA139" s="234">
        <v>10120</v>
      </c>
    </row>
    <row r="140" spans="1:27" s="234" customFormat="1" x14ac:dyDescent="0.2">
      <c r="A140" s="326">
        <v>173</v>
      </c>
      <c r="B140" s="327" t="s">
        <v>207</v>
      </c>
      <c r="C140" s="328">
        <v>4</v>
      </c>
      <c r="D140" s="294" t="s">
        <v>16</v>
      </c>
      <c r="E140" s="294"/>
      <c r="F140" s="294"/>
      <c r="G140" s="329"/>
      <c r="H140" s="294" t="s">
        <v>31</v>
      </c>
      <c r="I140" s="330"/>
      <c r="J140" s="294" t="s">
        <v>41</v>
      </c>
      <c r="K140" s="294" t="str">
        <f>VLOOKUP(A140,[0]!名簿女,11)</f>
        <v>伊藤由奈乃</v>
      </c>
      <c r="L140" s="331" t="s">
        <v>31</v>
      </c>
      <c r="M140" s="331" t="str">
        <f>VLOOKUP(A140,[0]!名簿女,13)</f>
        <v>芦　城</v>
      </c>
      <c r="N140" s="332">
        <f>VLOOKUP(A140,[0]!名簿女,14)</f>
        <v>3</v>
      </c>
      <c r="O140" s="332" t="s">
        <v>41</v>
      </c>
      <c r="P140" s="294"/>
      <c r="Q140" s="332" t="str">
        <f>VLOOKUP(A140,[0]!名簿女,17)</f>
        <v>イトウ　ユナノ</v>
      </c>
      <c r="R140" s="294"/>
      <c r="S140" s="294">
        <v>1</v>
      </c>
      <c r="T140" s="328">
        <v>1</v>
      </c>
      <c r="U140" s="232"/>
      <c r="V140" s="232" t="str">
        <f t="shared" si="4"/>
        <v/>
      </c>
      <c r="W140" s="232" t="e">
        <f>RANK(V140,$V$140:$V$171,1)</f>
        <v>#VALUE!</v>
      </c>
      <c r="X140" s="234">
        <v>121</v>
      </c>
      <c r="Y140" s="232" t="e">
        <f>RANK(V140,V140:V147,1)</f>
        <v>#VALUE!</v>
      </c>
      <c r="AA140" s="234">
        <v>10121</v>
      </c>
    </row>
    <row r="141" spans="1:27" s="234" customFormat="1" x14ac:dyDescent="0.2">
      <c r="A141" s="333">
        <v>387</v>
      </c>
      <c r="B141" s="334" t="s">
        <v>207</v>
      </c>
      <c r="C141" s="333">
        <v>4</v>
      </c>
      <c r="D141" s="274" t="s">
        <v>16</v>
      </c>
      <c r="E141" s="274"/>
      <c r="F141" s="274"/>
      <c r="G141" s="278"/>
      <c r="H141" s="274" t="s">
        <v>31</v>
      </c>
      <c r="I141" s="279"/>
      <c r="J141" s="274" t="s">
        <v>41</v>
      </c>
      <c r="K141" s="274" t="str">
        <f>VLOOKUP(A141,[0]!名簿女,11)</f>
        <v>新名　八重</v>
      </c>
      <c r="L141" s="280" t="s">
        <v>31</v>
      </c>
      <c r="M141" s="280" t="str">
        <f>VLOOKUP(A141,[0]!名簿女,13)</f>
        <v>松　陽</v>
      </c>
      <c r="N141" s="335">
        <f>VLOOKUP(A141,[0]!名簿女,14)</f>
        <v>3</v>
      </c>
      <c r="O141" s="335" t="s">
        <v>41</v>
      </c>
      <c r="P141" s="274"/>
      <c r="Q141" s="335" t="str">
        <f>VLOOKUP(A141,[0]!名簿女,17)</f>
        <v>シンミョウ　ヤエ</v>
      </c>
      <c r="R141" s="274"/>
      <c r="S141" s="274">
        <v>1</v>
      </c>
      <c r="T141" s="333">
        <v>2</v>
      </c>
      <c r="U141" s="232"/>
      <c r="V141" s="232" t="str">
        <f t="shared" si="4"/>
        <v/>
      </c>
      <c r="W141" s="232" t="e">
        <f t="shared" ref="W141:W171" si="6">RANK(V141,$V$140:$V$171,1)</f>
        <v>#VALUE!</v>
      </c>
      <c r="X141" s="234">
        <v>122</v>
      </c>
      <c r="Y141" s="232" t="e">
        <f>RANK(V141,V140:V147,1)</f>
        <v>#VALUE!</v>
      </c>
      <c r="AA141" s="234">
        <v>10122</v>
      </c>
    </row>
    <row r="142" spans="1:27" s="234" customFormat="1" x14ac:dyDescent="0.2">
      <c r="A142" s="333">
        <v>563</v>
      </c>
      <c r="B142" s="334" t="s">
        <v>207</v>
      </c>
      <c r="C142" s="333">
        <v>4</v>
      </c>
      <c r="D142" s="274" t="s">
        <v>16</v>
      </c>
      <c r="E142" s="274"/>
      <c r="F142" s="274"/>
      <c r="G142" s="278"/>
      <c r="H142" s="274" t="s">
        <v>31</v>
      </c>
      <c r="I142" s="279"/>
      <c r="J142" s="274" t="s">
        <v>41</v>
      </c>
      <c r="K142" s="274" t="str">
        <f>VLOOKUP(A142,[0]!名簿女,11)</f>
        <v>宮元　愛里</v>
      </c>
      <c r="L142" s="280" t="s">
        <v>31</v>
      </c>
      <c r="M142" s="280" t="str">
        <f>VLOOKUP(A142,[0]!名簿女,13)</f>
        <v>南　部</v>
      </c>
      <c r="N142" s="335">
        <f>VLOOKUP(A142,[0]!名簿女,14)</f>
        <v>3</v>
      </c>
      <c r="O142" s="335" t="s">
        <v>41</v>
      </c>
      <c r="P142" s="274"/>
      <c r="Q142" s="335" t="str">
        <f>VLOOKUP(A142,[0]!名簿女,17)</f>
        <v>ミヤモト　アイリ</v>
      </c>
      <c r="R142" s="274"/>
      <c r="S142" s="274">
        <v>1</v>
      </c>
      <c r="T142" s="333">
        <v>3</v>
      </c>
      <c r="U142" s="232"/>
      <c r="V142" s="232" t="str">
        <f t="shared" si="4"/>
        <v/>
      </c>
      <c r="W142" s="232" t="e">
        <f t="shared" si="6"/>
        <v>#VALUE!</v>
      </c>
      <c r="X142" s="234">
        <v>123</v>
      </c>
      <c r="Y142" s="232" t="e">
        <f>RANK(V142,V140:V147,1)</f>
        <v>#VALUE!</v>
      </c>
      <c r="AA142" s="234">
        <v>10123</v>
      </c>
    </row>
    <row r="143" spans="1:27" s="234" customFormat="1" x14ac:dyDescent="0.2">
      <c r="A143" s="333">
        <v>237</v>
      </c>
      <c r="B143" s="334" t="s">
        <v>207</v>
      </c>
      <c r="C143" s="333">
        <v>4</v>
      </c>
      <c r="D143" s="274" t="s">
        <v>16</v>
      </c>
      <c r="E143" s="274"/>
      <c r="F143" s="274"/>
      <c r="G143" s="278"/>
      <c r="H143" s="274" t="s">
        <v>31</v>
      </c>
      <c r="I143" s="279"/>
      <c r="J143" s="274" t="s">
        <v>41</v>
      </c>
      <c r="K143" s="274" t="str">
        <f>VLOOKUP(A143,[0]!名簿女,11)</f>
        <v>大山さくら</v>
      </c>
      <c r="L143" s="280" t="s">
        <v>31</v>
      </c>
      <c r="M143" s="280" t="str">
        <f>VLOOKUP(A143,[0]!名簿女,13)</f>
        <v>丸　内</v>
      </c>
      <c r="N143" s="335">
        <f>VLOOKUP(A143,[0]!名簿女,14)</f>
        <v>3</v>
      </c>
      <c r="O143" s="335" t="s">
        <v>41</v>
      </c>
      <c r="P143" s="274"/>
      <c r="Q143" s="335" t="str">
        <f>VLOOKUP(A143,[0]!名簿女,17)</f>
        <v>オオヤマ　サクラ</v>
      </c>
      <c r="R143" s="274"/>
      <c r="S143" s="274">
        <v>1</v>
      </c>
      <c r="T143" s="333">
        <v>4</v>
      </c>
      <c r="U143" s="232"/>
      <c r="V143" s="232" t="str">
        <f t="shared" si="4"/>
        <v/>
      </c>
      <c r="W143" s="232" t="e">
        <f t="shared" si="6"/>
        <v>#VALUE!</v>
      </c>
      <c r="X143" s="234">
        <v>124</v>
      </c>
      <c r="Y143" s="232" t="e">
        <f>RANK(V143,V140:V147,1)</f>
        <v>#VALUE!</v>
      </c>
      <c r="AA143" s="234">
        <v>10124</v>
      </c>
    </row>
    <row r="144" spans="1:27" s="234" customFormat="1" x14ac:dyDescent="0.2">
      <c r="A144" s="274">
        <v>304</v>
      </c>
      <c r="B144" s="334" t="s">
        <v>207</v>
      </c>
      <c r="C144" s="333">
        <v>4</v>
      </c>
      <c r="D144" s="274" t="s">
        <v>16</v>
      </c>
      <c r="E144" s="274"/>
      <c r="F144" s="274"/>
      <c r="G144" s="278"/>
      <c r="H144" s="274" t="s">
        <v>31</v>
      </c>
      <c r="I144" s="279"/>
      <c r="J144" s="274" t="s">
        <v>41</v>
      </c>
      <c r="K144" s="274" t="str">
        <f>VLOOKUP(A144,[0]!名簿女,11)</f>
        <v>菊池由季乃</v>
      </c>
      <c r="L144" s="280" t="s">
        <v>31</v>
      </c>
      <c r="M144" s="280" t="str">
        <f>VLOOKUP(A144,[0]!名簿女,13)</f>
        <v>松　陽</v>
      </c>
      <c r="N144" s="335">
        <f>VLOOKUP(A144,[0]!名簿女,14)</f>
        <v>2</v>
      </c>
      <c r="O144" s="335" t="s">
        <v>41</v>
      </c>
      <c r="P144" s="274"/>
      <c r="Q144" s="335" t="str">
        <f>VLOOKUP(A144,[0]!名簿女,17)</f>
        <v>キクチ　ユキノ</v>
      </c>
      <c r="R144" s="274"/>
      <c r="S144" s="274">
        <v>1</v>
      </c>
      <c r="T144" s="274">
        <v>5</v>
      </c>
      <c r="U144" s="232"/>
      <c r="V144" s="232" t="str">
        <f t="shared" si="4"/>
        <v/>
      </c>
      <c r="W144" s="232" t="e">
        <f t="shared" si="6"/>
        <v>#VALUE!</v>
      </c>
      <c r="X144" s="234">
        <v>125</v>
      </c>
      <c r="Y144" s="232" t="e">
        <f>RANK(V144,V140:V147,1)</f>
        <v>#VALUE!</v>
      </c>
      <c r="AA144" s="234">
        <v>10125</v>
      </c>
    </row>
    <row r="145" spans="1:27" s="234" customFormat="1" x14ac:dyDescent="0.2">
      <c r="A145" s="333">
        <v>175</v>
      </c>
      <c r="B145" s="334" t="s">
        <v>207</v>
      </c>
      <c r="C145" s="333">
        <v>4</v>
      </c>
      <c r="D145" s="274" t="s">
        <v>16</v>
      </c>
      <c r="E145" s="274"/>
      <c r="F145" s="274"/>
      <c r="G145" s="278"/>
      <c r="H145" s="274" t="s">
        <v>31</v>
      </c>
      <c r="I145" s="279"/>
      <c r="J145" s="274" t="s">
        <v>41</v>
      </c>
      <c r="K145" s="274" t="str">
        <f>VLOOKUP(A145,[0]!名簿女,11)</f>
        <v>松島　美詩</v>
      </c>
      <c r="L145" s="280" t="s">
        <v>31</v>
      </c>
      <c r="M145" s="280" t="str">
        <f>VLOOKUP(A145,[0]!名簿女,13)</f>
        <v>芦　城</v>
      </c>
      <c r="N145" s="335">
        <f>VLOOKUP(A145,[0]!名簿女,14)</f>
        <v>3</v>
      </c>
      <c r="O145" s="335" t="s">
        <v>41</v>
      </c>
      <c r="P145" s="274"/>
      <c r="Q145" s="335" t="str">
        <f>VLOOKUP(A145,[0]!名簿女,17)</f>
        <v>マツシマ　ミウタ</v>
      </c>
      <c r="R145" s="274"/>
      <c r="S145" s="274">
        <v>1</v>
      </c>
      <c r="T145" s="333">
        <v>6</v>
      </c>
      <c r="U145" s="232"/>
      <c r="V145" s="232" t="str">
        <f t="shared" si="4"/>
        <v/>
      </c>
      <c r="W145" s="232" t="e">
        <f t="shared" si="6"/>
        <v>#VALUE!</v>
      </c>
      <c r="X145" s="234">
        <v>126</v>
      </c>
      <c r="Y145" s="232" t="e">
        <f>RANK(V145,V140:V147,1)</f>
        <v>#VALUE!</v>
      </c>
      <c r="AA145" s="234">
        <v>10126</v>
      </c>
    </row>
    <row r="146" spans="1:27" s="234" customFormat="1" x14ac:dyDescent="0.2">
      <c r="A146" s="333">
        <v>94</v>
      </c>
      <c r="B146" s="334" t="s">
        <v>207</v>
      </c>
      <c r="C146" s="333">
        <v>4</v>
      </c>
      <c r="D146" s="274" t="s">
        <v>16</v>
      </c>
      <c r="E146" s="274"/>
      <c r="F146" s="274"/>
      <c r="G146" s="278"/>
      <c r="H146" s="274" t="s">
        <v>31</v>
      </c>
      <c r="I146" s="279"/>
      <c r="J146" s="274" t="s">
        <v>41</v>
      </c>
      <c r="K146" s="274" t="str">
        <f>VLOOKUP(A146,[0]!名簿女,11)</f>
        <v>澤田　亜子</v>
      </c>
      <c r="L146" s="280" t="s">
        <v>31</v>
      </c>
      <c r="M146" s="280" t="str">
        <f>VLOOKUP(A146,[0]!名簿女,13)</f>
        <v>板　津</v>
      </c>
      <c r="N146" s="335">
        <f>VLOOKUP(A146,[0]!名簿女,14)</f>
        <v>2</v>
      </c>
      <c r="O146" s="335" t="s">
        <v>41</v>
      </c>
      <c r="P146" s="274"/>
      <c r="Q146" s="335" t="str">
        <f>VLOOKUP(A146,[0]!名簿女,17)</f>
        <v>サワダ　アコ</v>
      </c>
      <c r="R146" s="274"/>
      <c r="S146" s="274">
        <v>1</v>
      </c>
      <c r="T146" s="333">
        <v>7</v>
      </c>
      <c r="U146" s="232"/>
      <c r="V146" s="232" t="str">
        <f t="shared" si="4"/>
        <v/>
      </c>
      <c r="W146" s="232" t="e">
        <f t="shared" si="6"/>
        <v>#VALUE!</v>
      </c>
      <c r="X146" s="234">
        <v>127</v>
      </c>
      <c r="Y146" s="232" t="e">
        <f>RANK(V146,V140:V147,1)</f>
        <v>#VALUE!</v>
      </c>
      <c r="AA146" s="234">
        <v>10127</v>
      </c>
    </row>
    <row r="147" spans="1:27" s="234" customFormat="1" ht="14.5" thickBot="1" x14ac:dyDescent="0.25">
      <c r="A147" s="336"/>
      <c r="B147" s="337" t="s">
        <v>207</v>
      </c>
      <c r="C147" s="336">
        <v>4</v>
      </c>
      <c r="D147" s="295" t="s">
        <v>16</v>
      </c>
      <c r="E147" s="295"/>
      <c r="F147" s="295"/>
      <c r="G147" s="338"/>
      <c r="H147" s="295" t="s">
        <v>31</v>
      </c>
      <c r="I147" s="339"/>
      <c r="J147" s="295" t="s">
        <v>41</v>
      </c>
      <c r="K147" s="295" t="e">
        <f>VLOOKUP(A147,[0]!名簿女,11)</f>
        <v>#N/A</v>
      </c>
      <c r="L147" s="340" t="s">
        <v>31</v>
      </c>
      <c r="M147" s="340" t="e">
        <f>VLOOKUP(A147,[0]!名簿女,13)</f>
        <v>#N/A</v>
      </c>
      <c r="N147" s="341" t="e">
        <f>VLOOKUP(A147,[0]!名簿女,14)</f>
        <v>#N/A</v>
      </c>
      <c r="O147" s="341" t="s">
        <v>41</v>
      </c>
      <c r="P147" s="295"/>
      <c r="Q147" s="341" t="e">
        <f>VLOOKUP(A147,[0]!名簿女,17)</f>
        <v>#N/A</v>
      </c>
      <c r="R147" s="295"/>
      <c r="S147" s="295">
        <v>1</v>
      </c>
      <c r="T147" s="336">
        <v>8</v>
      </c>
      <c r="U147" s="232"/>
      <c r="V147" s="232" t="str">
        <f t="shared" si="4"/>
        <v/>
      </c>
      <c r="W147" s="232" t="e">
        <f t="shared" si="6"/>
        <v>#VALUE!</v>
      </c>
      <c r="X147" s="234">
        <v>128</v>
      </c>
      <c r="Y147" s="232" t="e">
        <f>RANK(V147,V140:V147,1)</f>
        <v>#VALUE!</v>
      </c>
      <c r="AA147" s="234">
        <v>10128</v>
      </c>
    </row>
    <row r="148" spans="1:27" s="234" customFormat="1" x14ac:dyDescent="0.2">
      <c r="A148" s="328">
        <v>243</v>
      </c>
      <c r="B148" s="327" t="s">
        <v>207</v>
      </c>
      <c r="C148" s="328">
        <v>4</v>
      </c>
      <c r="D148" s="294" t="s">
        <v>16</v>
      </c>
      <c r="E148" s="294"/>
      <c r="F148" s="294"/>
      <c r="G148" s="329"/>
      <c r="H148" s="294" t="s">
        <v>31</v>
      </c>
      <c r="I148" s="330"/>
      <c r="J148" s="294" t="s">
        <v>41</v>
      </c>
      <c r="K148" s="294" t="str">
        <f>VLOOKUP(A148,[0]!名簿女,11)</f>
        <v>川崎　千珠</v>
      </c>
      <c r="L148" s="331" t="s">
        <v>31</v>
      </c>
      <c r="M148" s="331" t="str">
        <f>VLOOKUP(A148,[0]!名簿女,13)</f>
        <v>丸　内</v>
      </c>
      <c r="N148" s="332">
        <f>VLOOKUP(A148,[0]!名簿女,14)</f>
        <v>2</v>
      </c>
      <c r="O148" s="332" t="s">
        <v>41</v>
      </c>
      <c r="P148" s="294"/>
      <c r="Q148" s="332" t="str">
        <f>VLOOKUP(A148,[0]!名簿女,17)</f>
        <v>カワサキ　チズ</v>
      </c>
      <c r="R148" s="294"/>
      <c r="S148" s="294">
        <v>2</v>
      </c>
      <c r="T148" s="328">
        <v>1</v>
      </c>
      <c r="U148" s="232"/>
      <c r="V148" s="232" t="str">
        <f t="shared" si="4"/>
        <v/>
      </c>
      <c r="W148" s="232" t="e">
        <f t="shared" si="6"/>
        <v>#VALUE!</v>
      </c>
      <c r="X148" s="234">
        <v>129</v>
      </c>
      <c r="Y148" s="232" t="e">
        <f>RANK(V148,V148:V155,1)</f>
        <v>#VALUE!</v>
      </c>
      <c r="AA148" s="234">
        <v>10129</v>
      </c>
    </row>
    <row r="149" spans="1:27" s="234" customFormat="1" x14ac:dyDescent="0.2">
      <c r="A149" s="333">
        <v>183</v>
      </c>
      <c r="B149" s="334" t="s">
        <v>207</v>
      </c>
      <c r="C149" s="333">
        <v>4</v>
      </c>
      <c r="D149" s="274" t="s">
        <v>16</v>
      </c>
      <c r="E149" s="274"/>
      <c r="F149" s="274"/>
      <c r="G149" s="278"/>
      <c r="H149" s="274" t="s">
        <v>31</v>
      </c>
      <c r="I149" s="279"/>
      <c r="J149" s="274" t="s">
        <v>41</v>
      </c>
      <c r="K149" s="274" t="str">
        <f>VLOOKUP(A149,[0]!名簿女,11)</f>
        <v>山崎ほのか</v>
      </c>
      <c r="L149" s="280" t="s">
        <v>31</v>
      </c>
      <c r="M149" s="280" t="str">
        <f>VLOOKUP(A149,[0]!名簿女,13)</f>
        <v>芦　城</v>
      </c>
      <c r="N149" s="335">
        <f>VLOOKUP(A149,[0]!名簿女,14)</f>
        <v>3</v>
      </c>
      <c r="O149" s="335" t="s">
        <v>41</v>
      </c>
      <c r="P149" s="274"/>
      <c r="Q149" s="335" t="str">
        <f>VLOOKUP(A149,[0]!名簿女,17)</f>
        <v>ヤマザキ　ホノカ</v>
      </c>
      <c r="R149" s="274"/>
      <c r="S149" s="274">
        <v>2</v>
      </c>
      <c r="T149" s="333">
        <v>2</v>
      </c>
      <c r="U149" s="232"/>
      <c r="V149" s="232" t="str">
        <f t="shared" ref="V149:V212" si="7">IF(OR(G149="",G149="DNS",G149="DQ",G149="NM"),"",(E149*60+G149))</f>
        <v/>
      </c>
      <c r="W149" s="232" t="e">
        <f t="shared" si="6"/>
        <v>#VALUE!</v>
      </c>
      <c r="X149" s="234">
        <v>130</v>
      </c>
      <c r="Y149" s="232" t="e">
        <f>RANK(V149,V148:V155,1)</f>
        <v>#VALUE!</v>
      </c>
      <c r="AA149" s="234">
        <v>10130</v>
      </c>
    </row>
    <row r="150" spans="1:27" s="234" customFormat="1" x14ac:dyDescent="0.2">
      <c r="A150" s="333">
        <v>562</v>
      </c>
      <c r="B150" s="334" t="s">
        <v>207</v>
      </c>
      <c r="C150" s="333">
        <v>4</v>
      </c>
      <c r="D150" s="274" t="s">
        <v>16</v>
      </c>
      <c r="E150" s="274"/>
      <c r="F150" s="274"/>
      <c r="G150" s="278"/>
      <c r="H150" s="274" t="s">
        <v>31</v>
      </c>
      <c r="I150" s="279"/>
      <c r="J150" s="274" t="s">
        <v>41</v>
      </c>
      <c r="K150" s="274" t="str">
        <f>VLOOKUP(A150,[0]!名簿女,11)</f>
        <v>桂木　那桜</v>
      </c>
      <c r="L150" s="280" t="s">
        <v>31</v>
      </c>
      <c r="M150" s="280" t="str">
        <f>VLOOKUP(A150,[0]!名簿女,13)</f>
        <v>南　部</v>
      </c>
      <c r="N150" s="335">
        <f>VLOOKUP(A150,[0]!名簿女,14)</f>
        <v>3</v>
      </c>
      <c r="O150" s="335" t="s">
        <v>41</v>
      </c>
      <c r="P150" s="274"/>
      <c r="Q150" s="335" t="str">
        <f>VLOOKUP(A150,[0]!名簿女,17)</f>
        <v>カツラギ　ナオ</v>
      </c>
      <c r="R150" s="274"/>
      <c r="S150" s="274">
        <v>2</v>
      </c>
      <c r="T150" s="333">
        <v>3</v>
      </c>
      <c r="U150" s="232"/>
      <c r="V150" s="232" t="str">
        <f t="shared" si="7"/>
        <v/>
      </c>
      <c r="W150" s="232" t="e">
        <f t="shared" si="6"/>
        <v>#VALUE!</v>
      </c>
      <c r="X150" s="234">
        <v>131</v>
      </c>
      <c r="Y150" s="232" t="e">
        <f>RANK(V150,V148:V155,1)</f>
        <v>#VALUE!</v>
      </c>
      <c r="AA150" s="234">
        <v>10131</v>
      </c>
    </row>
    <row r="151" spans="1:27" s="234" customFormat="1" x14ac:dyDescent="0.2">
      <c r="A151" s="333">
        <v>332</v>
      </c>
      <c r="B151" s="334" t="s">
        <v>207</v>
      </c>
      <c r="C151" s="333">
        <v>4</v>
      </c>
      <c r="D151" s="274" t="s">
        <v>16</v>
      </c>
      <c r="E151" s="274"/>
      <c r="F151" s="274"/>
      <c r="G151" s="278"/>
      <c r="H151" s="274" t="s">
        <v>31</v>
      </c>
      <c r="I151" s="279"/>
      <c r="J151" s="274" t="s">
        <v>41</v>
      </c>
      <c r="K151" s="274" t="str">
        <f>VLOOKUP(A151,[0]!名簿女,11)</f>
        <v>松山　桜彩</v>
      </c>
      <c r="L151" s="280" t="s">
        <v>31</v>
      </c>
      <c r="M151" s="280" t="str">
        <f>VLOOKUP(A151,[0]!名簿女,13)</f>
        <v>松　陽</v>
      </c>
      <c r="N151" s="335">
        <f>VLOOKUP(A151,[0]!名簿女,14)</f>
        <v>1</v>
      </c>
      <c r="O151" s="335" t="s">
        <v>41</v>
      </c>
      <c r="P151" s="274"/>
      <c r="Q151" s="335" t="str">
        <f>VLOOKUP(A151,[0]!名簿女,17)</f>
        <v>マツヤマ　サヤ</v>
      </c>
      <c r="R151" s="274"/>
      <c r="S151" s="274">
        <v>2</v>
      </c>
      <c r="T151" s="333">
        <v>4</v>
      </c>
      <c r="U151" s="232"/>
      <c r="V151" s="232" t="str">
        <f t="shared" si="7"/>
        <v/>
      </c>
      <c r="W151" s="232" t="e">
        <f t="shared" si="6"/>
        <v>#VALUE!</v>
      </c>
      <c r="X151" s="234">
        <v>132</v>
      </c>
      <c r="Y151" s="232" t="e">
        <f>RANK(V151,V148:V155,1)</f>
        <v>#VALUE!</v>
      </c>
      <c r="AA151" s="234">
        <v>10132</v>
      </c>
    </row>
    <row r="152" spans="1:27" s="234" customFormat="1" x14ac:dyDescent="0.2">
      <c r="A152" s="274">
        <v>564</v>
      </c>
      <c r="B152" s="334" t="s">
        <v>207</v>
      </c>
      <c r="C152" s="333">
        <v>4</v>
      </c>
      <c r="D152" s="274" t="s">
        <v>16</v>
      </c>
      <c r="E152" s="276"/>
      <c r="F152" s="274"/>
      <c r="G152" s="278"/>
      <c r="H152" s="274" t="s">
        <v>31</v>
      </c>
      <c r="I152" s="279"/>
      <c r="J152" s="274" t="s">
        <v>41</v>
      </c>
      <c r="K152" s="274" t="str">
        <f>VLOOKUP(A152,[0]!名簿女,11)</f>
        <v>稲山未琉愛</v>
      </c>
      <c r="L152" s="274" t="s">
        <v>31</v>
      </c>
      <c r="M152" s="274" t="str">
        <f>VLOOKUP(A152,[0]!名簿女,13)</f>
        <v>南　部</v>
      </c>
      <c r="N152" s="335">
        <f>VLOOKUP(A152,[0]!名簿女,14)</f>
        <v>2</v>
      </c>
      <c r="O152" s="335" t="s">
        <v>41</v>
      </c>
      <c r="P152" s="274"/>
      <c r="Q152" s="335" t="str">
        <f>VLOOKUP(A152,[0]!名簿女,17)</f>
        <v>イナヤマ　ミルア</v>
      </c>
      <c r="R152" s="274"/>
      <c r="S152" s="274">
        <v>2</v>
      </c>
      <c r="T152" s="274">
        <v>5</v>
      </c>
      <c r="U152" s="232"/>
      <c r="V152" s="232" t="str">
        <f t="shared" si="7"/>
        <v/>
      </c>
      <c r="W152" s="232" t="e">
        <f t="shared" si="6"/>
        <v>#VALUE!</v>
      </c>
      <c r="X152" s="234">
        <v>133</v>
      </c>
      <c r="Y152" s="232" t="e">
        <f>RANK(V152,V148:V155,1)</f>
        <v>#VALUE!</v>
      </c>
      <c r="AA152" s="234">
        <v>10133</v>
      </c>
    </row>
    <row r="153" spans="1:27" s="234" customFormat="1" x14ac:dyDescent="0.2">
      <c r="A153" s="333">
        <v>245</v>
      </c>
      <c r="B153" s="334" t="s">
        <v>207</v>
      </c>
      <c r="C153" s="333">
        <v>4</v>
      </c>
      <c r="D153" s="274" t="s">
        <v>16</v>
      </c>
      <c r="E153" s="274"/>
      <c r="F153" s="274"/>
      <c r="G153" s="278"/>
      <c r="H153" s="274" t="s">
        <v>31</v>
      </c>
      <c r="I153" s="279"/>
      <c r="J153" s="274" t="s">
        <v>41</v>
      </c>
      <c r="K153" s="274" t="str">
        <f>VLOOKUP(A153,[0]!名簿女,11)</f>
        <v>古川　実奈</v>
      </c>
      <c r="L153" s="280" t="s">
        <v>31</v>
      </c>
      <c r="M153" s="280" t="str">
        <f>VLOOKUP(A153,[0]!名簿女,13)</f>
        <v>丸　内</v>
      </c>
      <c r="N153" s="335">
        <f>VLOOKUP(A153,[0]!名簿女,14)</f>
        <v>2</v>
      </c>
      <c r="O153" s="335" t="s">
        <v>41</v>
      </c>
      <c r="P153" s="274"/>
      <c r="Q153" s="335" t="str">
        <f>VLOOKUP(A153,[0]!名簿女,17)</f>
        <v>コガワ　ミナ</v>
      </c>
      <c r="R153" s="274"/>
      <c r="S153" s="274">
        <v>2</v>
      </c>
      <c r="T153" s="333">
        <v>6</v>
      </c>
      <c r="U153" s="232"/>
      <c r="V153" s="232" t="str">
        <f t="shared" si="7"/>
        <v/>
      </c>
      <c r="W153" s="232" t="e">
        <f t="shared" si="6"/>
        <v>#VALUE!</v>
      </c>
      <c r="X153" s="234">
        <v>134</v>
      </c>
      <c r="Y153" s="232" t="e">
        <f>RANK(V153,V148:V155,1)</f>
        <v>#VALUE!</v>
      </c>
      <c r="AA153" s="234">
        <v>10134</v>
      </c>
    </row>
    <row r="154" spans="1:27" s="234" customFormat="1" x14ac:dyDescent="0.2">
      <c r="A154" s="333">
        <v>883</v>
      </c>
      <c r="B154" s="334" t="s">
        <v>207</v>
      </c>
      <c r="C154" s="333">
        <v>4</v>
      </c>
      <c r="D154" s="274" t="s">
        <v>16</v>
      </c>
      <c r="E154" s="274"/>
      <c r="F154" s="274"/>
      <c r="G154" s="278"/>
      <c r="H154" s="274" t="s">
        <v>31</v>
      </c>
      <c r="I154" s="279"/>
      <c r="J154" s="274" t="s">
        <v>41</v>
      </c>
      <c r="K154" s="274" t="str">
        <f>VLOOKUP(A154,[0]!名簿女,11)</f>
        <v>吉村　千穂</v>
      </c>
      <c r="L154" s="280" t="s">
        <v>31</v>
      </c>
      <c r="M154" s="280" t="str">
        <f>VLOOKUP(A154,[0]!名簿女,13)</f>
        <v>松東みどり</v>
      </c>
      <c r="N154" s="335">
        <f>VLOOKUP(A154,[0]!名簿女,14)</f>
        <v>2</v>
      </c>
      <c r="O154" s="335" t="s">
        <v>41</v>
      </c>
      <c r="P154" s="274"/>
      <c r="Q154" s="335" t="str">
        <f>VLOOKUP(A154,[0]!名簿女,17)</f>
        <v>ヨシムラ　チホ</v>
      </c>
      <c r="R154" s="274"/>
      <c r="S154" s="274">
        <v>2</v>
      </c>
      <c r="T154" s="333">
        <v>7</v>
      </c>
      <c r="U154" s="232"/>
      <c r="V154" s="232" t="str">
        <f t="shared" si="7"/>
        <v/>
      </c>
      <c r="W154" s="232" t="e">
        <f t="shared" si="6"/>
        <v>#VALUE!</v>
      </c>
      <c r="X154" s="234">
        <v>135</v>
      </c>
      <c r="Y154" s="232" t="e">
        <f>RANK(V154,V148:V155,1)</f>
        <v>#VALUE!</v>
      </c>
      <c r="AA154" s="234">
        <v>10135</v>
      </c>
    </row>
    <row r="155" spans="1:27" s="234" customFormat="1" ht="14.5" thickBot="1" x14ac:dyDescent="0.25">
      <c r="A155" s="295"/>
      <c r="B155" s="337" t="s">
        <v>207</v>
      </c>
      <c r="C155" s="336">
        <v>4</v>
      </c>
      <c r="D155" s="295" t="s">
        <v>16</v>
      </c>
      <c r="E155" s="342"/>
      <c r="F155" s="295"/>
      <c r="G155" s="338"/>
      <c r="H155" s="295" t="s">
        <v>31</v>
      </c>
      <c r="I155" s="339"/>
      <c r="J155" s="295" t="s">
        <v>41</v>
      </c>
      <c r="K155" s="295" t="e">
        <f>VLOOKUP(A155,[0]!名簿女,11)</f>
        <v>#N/A</v>
      </c>
      <c r="L155" s="295" t="s">
        <v>31</v>
      </c>
      <c r="M155" s="295" t="e">
        <f>VLOOKUP(A155,[0]!名簿女,13)</f>
        <v>#N/A</v>
      </c>
      <c r="N155" s="341" t="e">
        <f>VLOOKUP(A155,[0]!名簿女,14)</f>
        <v>#N/A</v>
      </c>
      <c r="O155" s="341" t="s">
        <v>41</v>
      </c>
      <c r="P155" s="295"/>
      <c r="Q155" s="341" t="e">
        <f>VLOOKUP(A155,[0]!名簿女,17)</f>
        <v>#N/A</v>
      </c>
      <c r="R155" s="295"/>
      <c r="S155" s="295">
        <v>2</v>
      </c>
      <c r="T155" s="336">
        <v>8</v>
      </c>
      <c r="U155" s="232"/>
      <c r="V155" s="232" t="str">
        <f t="shared" si="7"/>
        <v/>
      </c>
      <c r="W155" s="232" t="e">
        <f t="shared" si="6"/>
        <v>#VALUE!</v>
      </c>
      <c r="X155" s="234">
        <v>136</v>
      </c>
      <c r="Y155" s="232" t="e">
        <f>RANK(V155,V148:V155,1)</f>
        <v>#VALUE!</v>
      </c>
      <c r="AA155" s="234">
        <v>10136</v>
      </c>
    </row>
    <row r="156" spans="1:27" s="234" customFormat="1" x14ac:dyDescent="0.2">
      <c r="A156" s="328"/>
      <c r="B156" s="327" t="s">
        <v>207</v>
      </c>
      <c r="C156" s="328">
        <v>4</v>
      </c>
      <c r="D156" s="294" t="s">
        <v>16</v>
      </c>
      <c r="E156" s="294"/>
      <c r="F156" s="294"/>
      <c r="G156" s="329"/>
      <c r="H156" s="294" t="s">
        <v>31</v>
      </c>
      <c r="I156" s="330"/>
      <c r="J156" s="294" t="s">
        <v>41</v>
      </c>
      <c r="K156" s="294" t="e">
        <f>VLOOKUP(A156,[0]!名簿女,11)</f>
        <v>#N/A</v>
      </c>
      <c r="L156" s="331" t="s">
        <v>31</v>
      </c>
      <c r="M156" s="331" t="e">
        <f>VLOOKUP(A156,[0]!名簿女,13)</f>
        <v>#N/A</v>
      </c>
      <c r="N156" s="332" t="e">
        <f>VLOOKUP(A156,[0]!名簿女,14)</f>
        <v>#N/A</v>
      </c>
      <c r="O156" s="332" t="s">
        <v>41</v>
      </c>
      <c r="P156" s="294"/>
      <c r="Q156" s="332" t="e">
        <f>VLOOKUP(A156,[0]!名簿女,17)</f>
        <v>#N/A</v>
      </c>
      <c r="R156" s="294"/>
      <c r="S156" s="294">
        <v>3</v>
      </c>
      <c r="T156" s="328">
        <v>1</v>
      </c>
      <c r="U156" s="232"/>
      <c r="V156" s="232" t="str">
        <f t="shared" si="7"/>
        <v/>
      </c>
      <c r="W156" s="232" t="e">
        <f t="shared" si="6"/>
        <v>#VALUE!</v>
      </c>
      <c r="X156" s="234">
        <v>137</v>
      </c>
      <c r="Y156" s="232" t="e">
        <f>RANK(V156,V156:V163,1)</f>
        <v>#VALUE!</v>
      </c>
      <c r="AA156" s="234">
        <v>10137</v>
      </c>
    </row>
    <row r="157" spans="1:27" s="234" customFormat="1" x14ac:dyDescent="0.2">
      <c r="A157" s="333"/>
      <c r="B157" s="334" t="s">
        <v>207</v>
      </c>
      <c r="C157" s="333">
        <v>4</v>
      </c>
      <c r="D157" s="274" t="s">
        <v>16</v>
      </c>
      <c r="E157" s="274"/>
      <c r="F157" s="274"/>
      <c r="G157" s="278"/>
      <c r="H157" s="274" t="s">
        <v>31</v>
      </c>
      <c r="I157" s="279"/>
      <c r="J157" s="274" t="s">
        <v>41</v>
      </c>
      <c r="K157" s="274" t="e">
        <f>VLOOKUP(A157,[0]!名簿女,11)</f>
        <v>#N/A</v>
      </c>
      <c r="L157" s="280" t="s">
        <v>31</v>
      </c>
      <c r="M157" s="280" t="e">
        <f>VLOOKUP(A157,[0]!名簿女,13)</f>
        <v>#N/A</v>
      </c>
      <c r="N157" s="335" t="e">
        <f>VLOOKUP(A157,[0]!名簿女,14)</f>
        <v>#N/A</v>
      </c>
      <c r="O157" s="335" t="s">
        <v>41</v>
      </c>
      <c r="P157" s="274"/>
      <c r="Q157" s="335" t="e">
        <f>VLOOKUP(A157,[0]!名簿女,17)</f>
        <v>#N/A</v>
      </c>
      <c r="R157" s="274"/>
      <c r="S157" s="274">
        <v>3</v>
      </c>
      <c r="T157" s="333">
        <v>2</v>
      </c>
      <c r="U157" s="232"/>
      <c r="V157" s="232" t="str">
        <f t="shared" si="7"/>
        <v/>
      </c>
      <c r="W157" s="232" t="e">
        <f t="shared" si="6"/>
        <v>#VALUE!</v>
      </c>
      <c r="X157" s="234">
        <v>138</v>
      </c>
      <c r="Y157" s="232" t="e">
        <f>RANK(V157,V156:V163,1)</f>
        <v>#VALUE!</v>
      </c>
      <c r="AA157" s="234">
        <v>10138</v>
      </c>
    </row>
    <row r="158" spans="1:27" s="234" customFormat="1" x14ac:dyDescent="0.2">
      <c r="A158" s="333"/>
      <c r="B158" s="334" t="s">
        <v>207</v>
      </c>
      <c r="C158" s="333">
        <v>4</v>
      </c>
      <c r="D158" s="274" t="s">
        <v>16</v>
      </c>
      <c r="E158" s="274"/>
      <c r="F158" s="274"/>
      <c r="G158" s="278"/>
      <c r="H158" s="274" t="s">
        <v>31</v>
      </c>
      <c r="I158" s="279"/>
      <c r="J158" s="274" t="s">
        <v>41</v>
      </c>
      <c r="K158" s="274" t="e">
        <f>VLOOKUP(A158,[0]!名簿女,11)</f>
        <v>#N/A</v>
      </c>
      <c r="L158" s="280" t="s">
        <v>31</v>
      </c>
      <c r="M158" s="280" t="e">
        <f>VLOOKUP(A158,[0]!名簿女,13)</f>
        <v>#N/A</v>
      </c>
      <c r="N158" s="335" t="e">
        <f>VLOOKUP(A158,[0]!名簿女,14)</f>
        <v>#N/A</v>
      </c>
      <c r="O158" s="335" t="s">
        <v>41</v>
      </c>
      <c r="P158" s="274"/>
      <c r="Q158" s="335" t="e">
        <f>VLOOKUP(A158,[0]!名簿女,17)</f>
        <v>#N/A</v>
      </c>
      <c r="R158" s="274"/>
      <c r="S158" s="274">
        <v>3</v>
      </c>
      <c r="T158" s="333">
        <v>3</v>
      </c>
      <c r="U158" s="232"/>
      <c r="V158" s="232" t="str">
        <f t="shared" si="7"/>
        <v/>
      </c>
      <c r="W158" s="232" t="e">
        <f t="shared" si="6"/>
        <v>#VALUE!</v>
      </c>
      <c r="X158" s="234">
        <v>139</v>
      </c>
      <c r="Y158" s="232" t="e">
        <f>RANK(V158,V156:V163,1)</f>
        <v>#VALUE!</v>
      </c>
      <c r="AA158" s="234">
        <v>10139</v>
      </c>
    </row>
    <row r="159" spans="1:27" s="234" customFormat="1" x14ac:dyDescent="0.2">
      <c r="A159" s="333"/>
      <c r="B159" s="334" t="s">
        <v>207</v>
      </c>
      <c r="C159" s="333">
        <v>4</v>
      </c>
      <c r="D159" s="274" t="s">
        <v>16</v>
      </c>
      <c r="E159" s="274"/>
      <c r="F159" s="274"/>
      <c r="G159" s="278"/>
      <c r="H159" s="274" t="s">
        <v>31</v>
      </c>
      <c r="I159" s="279"/>
      <c r="J159" s="274" t="s">
        <v>41</v>
      </c>
      <c r="K159" s="274" t="e">
        <f>VLOOKUP(A159,[0]!名簿女,11)</f>
        <v>#N/A</v>
      </c>
      <c r="L159" s="280" t="s">
        <v>31</v>
      </c>
      <c r="M159" s="280" t="e">
        <f>VLOOKUP(A159,[0]!名簿女,13)</f>
        <v>#N/A</v>
      </c>
      <c r="N159" s="335" t="e">
        <f>VLOOKUP(A159,[0]!名簿女,14)</f>
        <v>#N/A</v>
      </c>
      <c r="O159" s="335" t="s">
        <v>41</v>
      </c>
      <c r="P159" s="274"/>
      <c r="Q159" s="335" t="e">
        <f>VLOOKUP(A159,[0]!名簿女,17)</f>
        <v>#N/A</v>
      </c>
      <c r="R159" s="274"/>
      <c r="S159" s="274">
        <v>3</v>
      </c>
      <c r="T159" s="333">
        <v>4</v>
      </c>
      <c r="U159" s="232"/>
      <c r="V159" s="232" t="str">
        <f t="shared" si="7"/>
        <v/>
      </c>
      <c r="W159" s="232" t="e">
        <f t="shared" si="6"/>
        <v>#VALUE!</v>
      </c>
      <c r="X159" s="234">
        <v>140</v>
      </c>
      <c r="Y159" s="232" t="e">
        <f>RANK(V159,V156:V163,1)</f>
        <v>#VALUE!</v>
      </c>
      <c r="AA159" s="234">
        <v>10140</v>
      </c>
    </row>
    <row r="160" spans="1:27" s="234" customFormat="1" x14ac:dyDescent="0.2">
      <c r="A160" s="333"/>
      <c r="B160" s="334" t="s">
        <v>207</v>
      </c>
      <c r="C160" s="333">
        <v>4</v>
      </c>
      <c r="D160" s="274" t="s">
        <v>16</v>
      </c>
      <c r="E160" s="274"/>
      <c r="F160" s="274"/>
      <c r="G160" s="278"/>
      <c r="H160" s="274" t="s">
        <v>31</v>
      </c>
      <c r="I160" s="279"/>
      <c r="J160" s="274" t="s">
        <v>41</v>
      </c>
      <c r="K160" s="274" t="e">
        <f>VLOOKUP(A160,[0]!名簿女,11)</f>
        <v>#N/A</v>
      </c>
      <c r="L160" s="280" t="s">
        <v>31</v>
      </c>
      <c r="M160" s="280" t="e">
        <f>VLOOKUP(A160,[0]!名簿女,13)</f>
        <v>#N/A</v>
      </c>
      <c r="N160" s="335" t="e">
        <f>VLOOKUP(A160,[0]!名簿女,14)</f>
        <v>#N/A</v>
      </c>
      <c r="O160" s="335" t="s">
        <v>41</v>
      </c>
      <c r="P160" s="274"/>
      <c r="Q160" s="335" t="e">
        <f>VLOOKUP(A160,[0]!名簿女,17)</f>
        <v>#N/A</v>
      </c>
      <c r="R160" s="274"/>
      <c r="S160" s="274">
        <v>3</v>
      </c>
      <c r="T160" s="274">
        <v>5</v>
      </c>
      <c r="U160" s="232"/>
      <c r="V160" s="232" t="str">
        <f t="shared" si="7"/>
        <v/>
      </c>
      <c r="W160" s="232" t="e">
        <f t="shared" si="6"/>
        <v>#VALUE!</v>
      </c>
      <c r="X160" s="234">
        <v>141</v>
      </c>
      <c r="Y160" s="232" t="e">
        <f>RANK(V160,V156:V163,1)</f>
        <v>#VALUE!</v>
      </c>
      <c r="AA160" s="234">
        <v>10141</v>
      </c>
    </row>
    <row r="161" spans="1:27" s="234" customFormat="1" x14ac:dyDescent="0.2">
      <c r="A161" s="333"/>
      <c r="B161" s="334" t="s">
        <v>207</v>
      </c>
      <c r="C161" s="333">
        <v>4</v>
      </c>
      <c r="D161" s="274" t="s">
        <v>16</v>
      </c>
      <c r="E161" s="274"/>
      <c r="F161" s="274"/>
      <c r="G161" s="278"/>
      <c r="H161" s="274" t="s">
        <v>31</v>
      </c>
      <c r="I161" s="279"/>
      <c r="J161" s="274" t="s">
        <v>41</v>
      </c>
      <c r="K161" s="274" t="e">
        <f>VLOOKUP(A161,[0]!名簿女,11)</f>
        <v>#N/A</v>
      </c>
      <c r="L161" s="280" t="s">
        <v>31</v>
      </c>
      <c r="M161" s="280" t="e">
        <f>VLOOKUP(A161,[0]!名簿女,13)</f>
        <v>#N/A</v>
      </c>
      <c r="N161" s="335" t="e">
        <f>VLOOKUP(A161,[0]!名簿女,14)</f>
        <v>#N/A</v>
      </c>
      <c r="O161" s="335" t="s">
        <v>41</v>
      </c>
      <c r="P161" s="274"/>
      <c r="Q161" s="335" t="e">
        <f>VLOOKUP(A161,[0]!名簿女,17)</f>
        <v>#N/A</v>
      </c>
      <c r="R161" s="274"/>
      <c r="S161" s="274">
        <v>3</v>
      </c>
      <c r="T161" s="333">
        <v>6</v>
      </c>
      <c r="U161" s="232"/>
      <c r="V161" s="232" t="str">
        <f t="shared" si="7"/>
        <v/>
      </c>
      <c r="W161" s="232" t="e">
        <f t="shared" si="6"/>
        <v>#VALUE!</v>
      </c>
      <c r="X161" s="234">
        <v>142</v>
      </c>
      <c r="Y161" s="232" t="e">
        <f>RANK(V161,V156:V163,1)</f>
        <v>#VALUE!</v>
      </c>
      <c r="AA161" s="234">
        <v>10142</v>
      </c>
    </row>
    <row r="162" spans="1:27" s="234" customFormat="1" x14ac:dyDescent="0.2">
      <c r="A162" s="333"/>
      <c r="B162" s="334" t="s">
        <v>207</v>
      </c>
      <c r="C162" s="333">
        <v>4</v>
      </c>
      <c r="D162" s="274" t="s">
        <v>16</v>
      </c>
      <c r="E162" s="274"/>
      <c r="F162" s="274"/>
      <c r="G162" s="278"/>
      <c r="H162" s="274" t="s">
        <v>31</v>
      </c>
      <c r="I162" s="279"/>
      <c r="J162" s="274" t="s">
        <v>41</v>
      </c>
      <c r="K162" s="274" t="e">
        <f>VLOOKUP(A162,[0]!名簿女,11)</f>
        <v>#N/A</v>
      </c>
      <c r="L162" s="280" t="s">
        <v>31</v>
      </c>
      <c r="M162" s="280" t="e">
        <f>VLOOKUP(A162,[0]!名簿女,13)</f>
        <v>#N/A</v>
      </c>
      <c r="N162" s="335" t="e">
        <f>VLOOKUP(A162,[0]!名簿女,14)</f>
        <v>#N/A</v>
      </c>
      <c r="O162" s="335" t="s">
        <v>41</v>
      </c>
      <c r="P162" s="274"/>
      <c r="Q162" s="335" t="e">
        <f>VLOOKUP(A162,[0]!名簿女,17)</f>
        <v>#N/A</v>
      </c>
      <c r="R162" s="274"/>
      <c r="S162" s="274">
        <v>3</v>
      </c>
      <c r="T162" s="333">
        <v>7</v>
      </c>
      <c r="U162" s="232"/>
      <c r="V162" s="232" t="str">
        <f t="shared" si="7"/>
        <v/>
      </c>
      <c r="W162" s="232" t="e">
        <f t="shared" si="6"/>
        <v>#VALUE!</v>
      </c>
      <c r="X162" s="234">
        <v>143</v>
      </c>
      <c r="Y162" s="232" t="e">
        <f>RANK(V162,V156:V163,1)</f>
        <v>#VALUE!</v>
      </c>
      <c r="AA162" s="234">
        <v>10143</v>
      </c>
    </row>
    <row r="163" spans="1:27" s="234" customFormat="1" ht="14.5" thickBot="1" x14ac:dyDescent="0.25">
      <c r="A163" s="336"/>
      <c r="B163" s="337" t="s">
        <v>207</v>
      </c>
      <c r="C163" s="336">
        <v>4</v>
      </c>
      <c r="D163" s="295" t="s">
        <v>16</v>
      </c>
      <c r="E163" s="295"/>
      <c r="F163" s="295"/>
      <c r="G163" s="338"/>
      <c r="H163" s="295" t="s">
        <v>31</v>
      </c>
      <c r="I163" s="339"/>
      <c r="J163" s="295" t="s">
        <v>41</v>
      </c>
      <c r="K163" s="295" t="e">
        <f>VLOOKUP(A163,[0]!名簿女,11)</f>
        <v>#N/A</v>
      </c>
      <c r="L163" s="340" t="s">
        <v>31</v>
      </c>
      <c r="M163" s="340" t="e">
        <f>VLOOKUP(A163,[0]!名簿女,13)</f>
        <v>#N/A</v>
      </c>
      <c r="N163" s="341" t="e">
        <f>VLOOKUP(A163,[0]!名簿女,14)</f>
        <v>#N/A</v>
      </c>
      <c r="O163" s="341" t="s">
        <v>41</v>
      </c>
      <c r="P163" s="295"/>
      <c r="Q163" s="341" t="e">
        <f>VLOOKUP(A163,[0]!名簿女,17)</f>
        <v>#N/A</v>
      </c>
      <c r="R163" s="295"/>
      <c r="S163" s="295">
        <v>3</v>
      </c>
      <c r="T163" s="336">
        <v>8</v>
      </c>
      <c r="U163" s="232"/>
      <c r="V163" s="232" t="str">
        <f t="shared" si="7"/>
        <v/>
      </c>
      <c r="W163" s="232" t="e">
        <f t="shared" si="6"/>
        <v>#VALUE!</v>
      </c>
      <c r="X163" s="234">
        <v>144</v>
      </c>
      <c r="Y163" s="232" t="e">
        <f>RANK(V163,V156:V163,1)</f>
        <v>#VALUE!</v>
      </c>
      <c r="AA163" s="234">
        <v>10144</v>
      </c>
    </row>
    <row r="164" spans="1:27" s="234" customFormat="1" x14ac:dyDescent="0.2">
      <c r="A164" s="343"/>
      <c r="B164" s="344" t="s">
        <v>207</v>
      </c>
      <c r="C164" s="343">
        <v>4</v>
      </c>
      <c r="D164" s="296" t="s">
        <v>16</v>
      </c>
      <c r="E164" s="296"/>
      <c r="F164" s="296"/>
      <c r="G164" s="345"/>
      <c r="H164" s="296" t="s">
        <v>31</v>
      </c>
      <c r="I164" s="346"/>
      <c r="J164" s="296" t="s">
        <v>41</v>
      </c>
      <c r="K164" s="296" t="e">
        <f>VLOOKUP(A164,[0]!名簿女,11)</f>
        <v>#N/A</v>
      </c>
      <c r="L164" s="347" t="s">
        <v>31</v>
      </c>
      <c r="M164" s="347" t="e">
        <f>VLOOKUP(A164,[0]!名簿女,13)</f>
        <v>#N/A</v>
      </c>
      <c r="N164" s="348" t="e">
        <f>VLOOKUP(A164,[0]!名簿女,14)</f>
        <v>#N/A</v>
      </c>
      <c r="O164" s="348" t="s">
        <v>41</v>
      </c>
      <c r="P164" s="296"/>
      <c r="Q164" s="348" t="e">
        <f>VLOOKUP(A164,[0]!名簿女,17)</f>
        <v>#N/A</v>
      </c>
      <c r="R164" s="296"/>
      <c r="S164" s="296">
        <v>4</v>
      </c>
      <c r="T164" s="343">
        <v>1</v>
      </c>
      <c r="U164" s="232"/>
      <c r="V164" s="232" t="str">
        <f t="shared" si="7"/>
        <v/>
      </c>
      <c r="W164" s="232" t="e">
        <f t="shared" si="6"/>
        <v>#VALUE!</v>
      </c>
      <c r="X164" s="234">
        <v>145</v>
      </c>
      <c r="Y164" s="232" t="e">
        <f>RANK(V164,V164:V171,1)</f>
        <v>#VALUE!</v>
      </c>
      <c r="AA164" s="234">
        <v>10145</v>
      </c>
    </row>
    <row r="165" spans="1:27" s="234" customFormat="1" x14ac:dyDescent="0.2">
      <c r="A165" s="274"/>
      <c r="B165" s="334" t="s">
        <v>207</v>
      </c>
      <c r="C165" s="333">
        <v>4</v>
      </c>
      <c r="D165" s="274" t="s">
        <v>16</v>
      </c>
      <c r="E165" s="274"/>
      <c r="F165" s="274"/>
      <c r="G165" s="278"/>
      <c r="H165" s="274" t="s">
        <v>31</v>
      </c>
      <c r="I165" s="279"/>
      <c r="J165" s="274" t="s">
        <v>41</v>
      </c>
      <c r="K165" s="274" t="e">
        <f>VLOOKUP(A165,[0]!名簿女,11)</f>
        <v>#N/A</v>
      </c>
      <c r="L165" s="280" t="s">
        <v>31</v>
      </c>
      <c r="M165" s="280" t="e">
        <f>VLOOKUP(A165,[0]!名簿女,13)</f>
        <v>#N/A</v>
      </c>
      <c r="N165" s="335" t="e">
        <f>VLOOKUP(A165,[0]!名簿女,14)</f>
        <v>#N/A</v>
      </c>
      <c r="O165" s="335" t="s">
        <v>41</v>
      </c>
      <c r="P165" s="274"/>
      <c r="Q165" s="335" t="e">
        <f>VLOOKUP(A165,[0]!名簿女,17)</f>
        <v>#N/A</v>
      </c>
      <c r="R165" s="274"/>
      <c r="S165" s="274">
        <v>4</v>
      </c>
      <c r="T165" s="333">
        <v>2</v>
      </c>
      <c r="U165" s="232"/>
      <c r="V165" s="232" t="str">
        <f t="shared" si="7"/>
        <v/>
      </c>
      <c r="W165" s="232" t="e">
        <f t="shared" si="6"/>
        <v>#VALUE!</v>
      </c>
      <c r="X165" s="234">
        <v>146</v>
      </c>
      <c r="Y165" s="232" t="e">
        <f>RANK(V165,V164:V171,1)</f>
        <v>#VALUE!</v>
      </c>
      <c r="AA165" s="234">
        <v>10146</v>
      </c>
    </row>
    <row r="166" spans="1:27" s="234" customFormat="1" x14ac:dyDescent="0.2">
      <c r="A166" s="333"/>
      <c r="B166" s="334" t="s">
        <v>207</v>
      </c>
      <c r="C166" s="333">
        <v>4</v>
      </c>
      <c r="D166" s="274" t="s">
        <v>16</v>
      </c>
      <c r="E166" s="274"/>
      <c r="F166" s="274"/>
      <c r="G166" s="278"/>
      <c r="H166" s="274" t="s">
        <v>31</v>
      </c>
      <c r="I166" s="279"/>
      <c r="J166" s="274" t="s">
        <v>41</v>
      </c>
      <c r="K166" s="274" t="e">
        <f>VLOOKUP(A166,[0]!名簿女,11)</f>
        <v>#N/A</v>
      </c>
      <c r="L166" s="280" t="s">
        <v>31</v>
      </c>
      <c r="M166" s="280" t="e">
        <f>VLOOKUP(A166,[0]!名簿女,13)</f>
        <v>#N/A</v>
      </c>
      <c r="N166" s="335" t="e">
        <f>VLOOKUP(A166,[0]!名簿女,14)</f>
        <v>#N/A</v>
      </c>
      <c r="O166" s="335" t="s">
        <v>41</v>
      </c>
      <c r="P166" s="274"/>
      <c r="Q166" s="335" t="e">
        <f>VLOOKUP(A166,[0]!名簿女,17)</f>
        <v>#N/A</v>
      </c>
      <c r="R166" s="274"/>
      <c r="S166" s="274">
        <v>4</v>
      </c>
      <c r="T166" s="333">
        <v>3</v>
      </c>
      <c r="U166" s="232"/>
      <c r="V166" s="232" t="str">
        <f t="shared" si="7"/>
        <v/>
      </c>
      <c r="W166" s="232" t="e">
        <f t="shared" si="6"/>
        <v>#VALUE!</v>
      </c>
      <c r="X166" s="234">
        <v>147</v>
      </c>
      <c r="Y166" s="232" t="e">
        <f>RANK(V166,V164:V171,1)</f>
        <v>#VALUE!</v>
      </c>
      <c r="AA166" s="234">
        <v>10147</v>
      </c>
    </row>
    <row r="167" spans="1:27" s="234" customFormat="1" x14ac:dyDescent="0.2">
      <c r="A167" s="333"/>
      <c r="B167" s="334" t="s">
        <v>207</v>
      </c>
      <c r="C167" s="333">
        <v>4</v>
      </c>
      <c r="D167" s="274" t="s">
        <v>16</v>
      </c>
      <c r="E167" s="274"/>
      <c r="F167" s="274"/>
      <c r="G167" s="278"/>
      <c r="H167" s="274" t="s">
        <v>31</v>
      </c>
      <c r="I167" s="279"/>
      <c r="J167" s="274" t="s">
        <v>41</v>
      </c>
      <c r="K167" s="274" t="e">
        <f>VLOOKUP(A167,[0]!名簿女,11)</f>
        <v>#N/A</v>
      </c>
      <c r="L167" s="280" t="s">
        <v>31</v>
      </c>
      <c r="M167" s="280" t="e">
        <f>VLOOKUP(A167,[0]!名簿女,13)</f>
        <v>#N/A</v>
      </c>
      <c r="N167" s="335" t="e">
        <f>VLOOKUP(A167,[0]!名簿女,14)</f>
        <v>#N/A</v>
      </c>
      <c r="O167" s="335" t="s">
        <v>41</v>
      </c>
      <c r="P167" s="274"/>
      <c r="Q167" s="335" t="e">
        <f>VLOOKUP(A167,[0]!名簿女,17)</f>
        <v>#N/A</v>
      </c>
      <c r="R167" s="274"/>
      <c r="S167" s="274">
        <v>4</v>
      </c>
      <c r="T167" s="333">
        <v>4</v>
      </c>
      <c r="U167" s="232"/>
      <c r="V167" s="232" t="str">
        <f t="shared" si="7"/>
        <v/>
      </c>
      <c r="W167" s="232" t="e">
        <f t="shared" si="6"/>
        <v>#VALUE!</v>
      </c>
      <c r="X167" s="234">
        <v>148</v>
      </c>
      <c r="Y167" s="232" t="e">
        <f>RANK(V167,V164:V171,1)</f>
        <v>#VALUE!</v>
      </c>
      <c r="AA167" s="234">
        <v>10148</v>
      </c>
    </row>
    <row r="168" spans="1:27" s="234" customFormat="1" x14ac:dyDescent="0.2">
      <c r="A168" s="333"/>
      <c r="B168" s="334" t="s">
        <v>207</v>
      </c>
      <c r="C168" s="333">
        <v>4</v>
      </c>
      <c r="D168" s="274" t="s">
        <v>16</v>
      </c>
      <c r="E168" s="274"/>
      <c r="F168" s="274"/>
      <c r="G168" s="278"/>
      <c r="H168" s="274" t="s">
        <v>31</v>
      </c>
      <c r="I168" s="279"/>
      <c r="J168" s="274" t="s">
        <v>41</v>
      </c>
      <c r="K168" s="274" t="e">
        <f>VLOOKUP(A168,[0]!名簿女,11)</f>
        <v>#N/A</v>
      </c>
      <c r="L168" s="280" t="s">
        <v>31</v>
      </c>
      <c r="M168" s="280" t="e">
        <f>VLOOKUP(A168,[0]!名簿女,13)</f>
        <v>#N/A</v>
      </c>
      <c r="N168" s="335" t="e">
        <f>VLOOKUP(A168,[0]!名簿女,14)</f>
        <v>#N/A</v>
      </c>
      <c r="O168" s="335" t="s">
        <v>41</v>
      </c>
      <c r="P168" s="274"/>
      <c r="Q168" s="335" t="e">
        <f>VLOOKUP(A168,[0]!名簿女,17)</f>
        <v>#N/A</v>
      </c>
      <c r="R168" s="274"/>
      <c r="S168" s="274">
        <v>4</v>
      </c>
      <c r="T168" s="333">
        <v>5</v>
      </c>
      <c r="U168" s="232"/>
      <c r="V168" s="232" t="str">
        <f t="shared" si="7"/>
        <v/>
      </c>
      <c r="W168" s="232" t="e">
        <f t="shared" si="6"/>
        <v>#VALUE!</v>
      </c>
      <c r="X168" s="234">
        <v>149</v>
      </c>
      <c r="Y168" s="232" t="e">
        <f>RANK(V168,V164:V171,1)</f>
        <v>#VALUE!</v>
      </c>
      <c r="AA168" s="234">
        <v>10149</v>
      </c>
    </row>
    <row r="169" spans="1:27" s="234" customFormat="1" x14ac:dyDescent="0.2">
      <c r="A169" s="333"/>
      <c r="B169" s="334" t="s">
        <v>207</v>
      </c>
      <c r="C169" s="333">
        <v>4</v>
      </c>
      <c r="D169" s="274" t="s">
        <v>16</v>
      </c>
      <c r="E169" s="274"/>
      <c r="F169" s="274"/>
      <c r="G169" s="278"/>
      <c r="H169" s="274" t="s">
        <v>31</v>
      </c>
      <c r="I169" s="279"/>
      <c r="J169" s="274" t="s">
        <v>41</v>
      </c>
      <c r="K169" s="274" t="e">
        <f>VLOOKUP(A169,[0]!名簿女,11)</f>
        <v>#N/A</v>
      </c>
      <c r="L169" s="280" t="s">
        <v>31</v>
      </c>
      <c r="M169" s="280" t="e">
        <f>VLOOKUP(A169,[0]!名簿女,13)</f>
        <v>#N/A</v>
      </c>
      <c r="N169" s="335" t="e">
        <f>VLOOKUP(A169,[0]!名簿女,14)</f>
        <v>#N/A</v>
      </c>
      <c r="O169" s="335" t="s">
        <v>41</v>
      </c>
      <c r="P169" s="274"/>
      <c r="Q169" s="335" t="e">
        <f>VLOOKUP(A169,[0]!名簿女,17)</f>
        <v>#N/A</v>
      </c>
      <c r="R169" s="274"/>
      <c r="S169" s="274">
        <v>4</v>
      </c>
      <c r="T169" s="333">
        <v>6</v>
      </c>
      <c r="U169" s="232"/>
      <c r="V169" s="232" t="str">
        <f t="shared" si="7"/>
        <v/>
      </c>
      <c r="W169" s="232" t="e">
        <f t="shared" si="6"/>
        <v>#VALUE!</v>
      </c>
      <c r="X169" s="234">
        <v>150</v>
      </c>
      <c r="Y169" s="232" t="e">
        <f>RANK(V169,V164:V171,1)</f>
        <v>#VALUE!</v>
      </c>
      <c r="AA169" s="234">
        <v>10150</v>
      </c>
    </row>
    <row r="170" spans="1:27" s="234" customFormat="1" x14ac:dyDescent="0.2">
      <c r="A170" s="333"/>
      <c r="B170" s="334" t="s">
        <v>207</v>
      </c>
      <c r="C170" s="333">
        <v>4</v>
      </c>
      <c r="D170" s="274" t="s">
        <v>16</v>
      </c>
      <c r="E170" s="274"/>
      <c r="F170" s="274"/>
      <c r="G170" s="278"/>
      <c r="H170" s="274" t="s">
        <v>31</v>
      </c>
      <c r="I170" s="279"/>
      <c r="J170" s="274" t="s">
        <v>41</v>
      </c>
      <c r="K170" s="274" t="e">
        <f>VLOOKUP(A170,[0]!名簿女,11)</f>
        <v>#N/A</v>
      </c>
      <c r="L170" s="280" t="s">
        <v>31</v>
      </c>
      <c r="M170" s="280" t="e">
        <f>VLOOKUP(A170,[0]!名簿女,13)</f>
        <v>#N/A</v>
      </c>
      <c r="N170" s="335" t="e">
        <f>VLOOKUP(A170,[0]!名簿女,14)</f>
        <v>#N/A</v>
      </c>
      <c r="O170" s="335" t="s">
        <v>41</v>
      </c>
      <c r="P170" s="274"/>
      <c r="Q170" s="335" t="e">
        <f>VLOOKUP(A170,[0]!名簿女,17)</f>
        <v>#N/A</v>
      </c>
      <c r="R170" s="274"/>
      <c r="S170" s="274">
        <v>4</v>
      </c>
      <c r="T170" s="333">
        <v>7</v>
      </c>
      <c r="U170" s="232"/>
      <c r="V170" s="232" t="str">
        <f t="shared" si="7"/>
        <v/>
      </c>
      <c r="W170" s="232" t="e">
        <f t="shared" si="6"/>
        <v>#VALUE!</v>
      </c>
      <c r="X170" s="234">
        <v>151</v>
      </c>
      <c r="Y170" s="232" t="e">
        <f>RANK(V170,V164:V171,1)</f>
        <v>#VALUE!</v>
      </c>
      <c r="AA170" s="234">
        <v>10151</v>
      </c>
    </row>
    <row r="171" spans="1:27" s="234" customFormat="1" ht="14.5" thickBot="1" x14ac:dyDescent="0.25">
      <c r="A171" s="349"/>
      <c r="B171" s="350" t="s">
        <v>207</v>
      </c>
      <c r="C171" s="349">
        <v>4</v>
      </c>
      <c r="D171" s="297" t="s">
        <v>16</v>
      </c>
      <c r="E171" s="297"/>
      <c r="F171" s="297"/>
      <c r="G171" s="351"/>
      <c r="H171" s="297" t="s">
        <v>31</v>
      </c>
      <c r="I171" s="352"/>
      <c r="J171" s="297" t="s">
        <v>41</v>
      </c>
      <c r="K171" s="297" t="e">
        <f>VLOOKUP(A171,[0]!名簿女,11)</f>
        <v>#N/A</v>
      </c>
      <c r="L171" s="353" t="s">
        <v>31</v>
      </c>
      <c r="M171" s="353" t="e">
        <f>VLOOKUP(A171,[0]!名簿女,13)</f>
        <v>#N/A</v>
      </c>
      <c r="N171" s="354" t="e">
        <f>VLOOKUP(A171,[0]!名簿女,14)</f>
        <v>#N/A</v>
      </c>
      <c r="O171" s="354" t="s">
        <v>41</v>
      </c>
      <c r="P171" s="297"/>
      <c r="Q171" s="354" t="e">
        <f>VLOOKUP(A171,[0]!名簿女,17)</f>
        <v>#N/A</v>
      </c>
      <c r="R171" s="297"/>
      <c r="S171" s="297">
        <v>4</v>
      </c>
      <c r="T171" s="349">
        <v>8</v>
      </c>
      <c r="U171" s="232"/>
      <c r="V171" s="232" t="str">
        <f t="shared" si="7"/>
        <v/>
      </c>
      <c r="W171" s="232" t="e">
        <f t="shared" si="6"/>
        <v>#VALUE!</v>
      </c>
      <c r="X171" s="234">
        <v>152</v>
      </c>
      <c r="Y171" s="232" t="e">
        <f>RANK(V171,V164:V171,1)</f>
        <v>#VALUE!</v>
      </c>
      <c r="AA171" s="234">
        <v>10152</v>
      </c>
    </row>
    <row r="172" spans="1:27" s="234" customFormat="1" ht="14.5" thickTop="1" x14ac:dyDescent="0.2">
      <c r="A172" s="355"/>
      <c r="B172" s="356" t="s">
        <v>207</v>
      </c>
      <c r="C172" s="355">
        <v>4</v>
      </c>
      <c r="D172" s="298" t="s">
        <v>16</v>
      </c>
      <c r="E172" s="298"/>
      <c r="F172" s="298"/>
      <c r="G172" s="357"/>
      <c r="H172" s="298" t="s">
        <v>31</v>
      </c>
      <c r="I172" s="358"/>
      <c r="J172" s="298" t="s">
        <v>41</v>
      </c>
      <c r="K172" s="298" t="e">
        <f>VLOOKUP(A172,[0]!名簿女,11)</f>
        <v>#N/A</v>
      </c>
      <c r="L172" s="359" t="s">
        <v>31</v>
      </c>
      <c r="M172" s="359" t="e">
        <f>VLOOKUP(A172,[0]!名簿女,13)</f>
        <v>#N/A</v>
      </c>
      <c r="N172" s="360" t="e">
        <f>VLOOKUP(A172,[0]!名簿女,14)</f>
        <v>#N/A</v>
      </c>
      <c r="O172" s="360" t="s">
        <v>41</v>
      </c>
      <c r="P172" s="298"/>
      <c r="Q172" s="360" t="e">
        <f>VLOOKUP(A172,[0]!名簿女,17)</f>
        <v>#N/A</v>
      </c>
      <c r="R172" s="298"/>
      <c r="S172" s="298">
        <v>99</v>
      </c>
      <c r="T172" s="355">
        <v>1</v>
      </c>
      <c r="U172" s="232"/>
      <c r="V172" s="232" t="str">
        <f t="shared" si="7"/>
        <v/>
      </c>
      <c r="W172" s="232"/>
      <c r="X172" s="234">
        <v>153</v>
      </c>
      <c r="Y172" s="232" t="e">
        <f>RANK(V172,V172:V179,1)</f>
        <v>#VALUE!</v>
      </c>
      <c r="AA172" s="234">
        <v>10153</v>
      </c>
    </row>
    <row r="173" spans="1:27" s="234" customFormat="1" x14ac:dyDescent="0.2">
      <c r="A173" s="333"/>
      <c r="B173" s="334" t="s">
        <v>207</v>
      </c>
      <c r="C173" s="333">
        <v>4</v>
      </c>
      <c r="D173" s="274" t="s">
        <v>16</v>
      </c>
      <c r="E173" s="274"/>
      <c r="F173" s="274"/>
      <c r="G173" s="278"/>
      <c r="H173" s="274" t="s">
        <v>31</v>
      </c>
      <c r="I173" s="279"/>
      <c r="J173" s="274" t="s">
        <v>41</v>
      </c>
      <c r="K173" s="274" t="e">
        <f>VLOOKUP(A173,[0]!名簿女,11)</f>
        <v>#N/A</v>
      </c>
      <c r="L173" s="280" t="s">
        <v>31</v>
      </c>
      <c r="M173" s="280" t="e">
        <f>VLOOKUP(A173,[0]!名簿女,13)</f>
        <v>#N/A</v>
      </c>
      <c r="N173" s="335" t="e">
        <f>VLOOKUP(A173,[0]!名簿女,14)</f>
        <v>#N/A</v>
      </c>
      <c r="O173" s="335" t="s">
        <v>41</v>
      </c>
      <c r="P173" s="274"/>
      <c r="Q173" s="335" t="e">
        <f>VLOOKUP(A173,[0]!名簿女,17)</f>
        <v>#N/A</v>
      </c>
      <c r="R173" s="274"/>
      <c r="S173" s="274">
        <v>99</v>
      </c>
      <c r="T173" s="333">
        <v>2</v>
      </c>
      <c r="U173" s="232"/>
      <c r="V173" s="232" t="str">
        <f t="shared" si="7"/>
        <v/>
      </c>
      <c r="W173" s="232"/>
      <c r="X173" s="234">
        <v>154</v>
      </c>
      <c r="Y173" s="232" t="e">
        <f>RANK(V173,V172:V179,1)</f>
        <v>#VALUE!</v>
      </c>
      <c r="AA173" s="234">
        <v>10154</v>
      </c>
    </row>
    <row r="174" spans="1:27" s="234" customFormat="1" x14ac:dyDescent="0.2">
      <c r="A174" s="333"/>
      <c r="B174" s="334" t="s">
        <v>207</v>
      </c>
      <c r="C174" s="333">
        <v>4</v>
      </c>
      <c r="D174" s="274" t="s">
        <v>16</v>
      </c>
      <c r="E174" s="274"/>
      <c r="F174" s="274"/>
      <c r="G174" s="278"/>
      <c r="H174" s="274" t="s">
        <v>31</v>
      </c>
      <c r="I174" s="279"/>
      <c r="J174" s="274" t="s">
        <v>41</v>
      </c>
      <c r="K174" s="274" t="e">
        <f>VLOOKUP(A174,[0]!名簿女,11)</f>
        <v>#N/A</v>
      </c>
      <c r="L174" s="280" t="s">
        <v>31</v>
      </c>
      <c r="M174" s="280" t="e">
        <f>VLOOKUP(A174,[0]!名簿女,13)</f>
        <v>#N/A</v>
      </c>
      <c r="N174" s="335" t="e">
        <f>VLOOKUP(A174,[0]!名簿女,14)</f>
        <v>#N/A</v>
      </c>
      <c r="O174" s="335" t="s">
        <v>41</v>
      </c>
      <c r="P174" s="274"/>
      <c r="Q174" s="335" t="e">
        <f>VLOOKUP(A174,[0]!名簿女,17)</f>
        <v>#N/A</v>
      </c>
      <c r="R174" s="274"/>
      <c r="S174" s="274">
        <v>99</v>
      </c>
      <c r="T174" s="333">
        <v>3</v>
      </c>
      <c r="U174" s="232"/>
      <c r="V174" s="232" t="str">
        <f t="shared" si="7"/>
        <v/>
      </c>
      <c r="W174" s="232"/>
      <c r="X174" s="234">
        <v>155</v>
      </c>
      <c r="Y174" s="232" t="e">
        <f>RANK(V174,V172:V179,1)</f>
        <v>#VALUE!</v>
      </c>
      <c r="AA174" s="234">
        <v>10155</v>
      </c>
    </row>
    <row r="175" spans="1:27" s="234" customFormat="1" x14ac:dyDescent="0.2">
      <c r="A175" s="333"/>
      <c r="B175" s="334" t="s">
        <v>207</v>
      </c>
      <c r="C175" s="333">
        <v>4</v>
      </c>
      <c r="D175" s="274" t="s">
        <v>16</v>
      </c>
      <c r="E175" s="274"/>
      <c r="F175" s="274"/>
      <c r="G175" s="278"/>
      <c r="H175" s="274" t="s">
        <v>31</v>
      </c>
      <c r="I175" s="279"/>
      <c r="J175" s="274" t="s">
        <v>41</v>
      </c>
      <c r="K175" s="274" t="e">
        <f>VLOOKUP(A175,[0]!名簿女,11)</f>
        <v>#N/A</v>
      </c>
      <c r="L175" s="280" t="s">
        <v>31</v>
      </c>
      <c r="M175" s="280" t="e">
        <f>VLOOKUP(A175,[0]!名簿女,13)</f>
        <v>#N/A</v>
      </c>
      <c r="N175" s="335" t="e">
        <f>VLOOKUP(A175,[0]!名簿女,14)</f>
        <v>#N/A</v>
      </c>
      <c r="O175" s="335" t="s">
        <v>41</v>
      </c>
      <c r="P175" s="274"/>
      <c r="Q175" s="335" t="e">
        <f>VLOOKUP(A175,[0]!名簿女,17)</f>
        <v>#N/A</v>
      </c>
      <c r="R175" s="274"/>
      <c r="S175" s="274">
        <v>99</v>
      </c>
      <c r="T175" s="333">
        <v>4</v>
      </c>
      <c r="U175" s="232"/>
      <c r="V175" s="232" t="str">
        <f t="shared" si="7"/>
        <v/>
      </c>
      <c r="W175" s="232"/>
      <c r="X175" s="234">
        <v>156</v>
      </c>
      <c r="Y175" s="232" t="e">
        <f>RANK(V175,V172:V179,1)</f>
        <v>#VALUE!</v>
      </c>
      <c r="AA175" s="234">
        <v>10156</v>
      </c>
    </row>
    <row r="176" spans="1:27" s="234" customFormat="1" x14ac:dyDescent="0.2">
      <c r="A176" s="333"/>
      <c r="B176" s="334" t="s">
        <v>207</v>
      </c>
      <c r="C176" s="333">
        <v>4</v>
      </c>
      <c r="D176" s="274" t="s">
        <v>16</v>
      </c>
      <c r="E176" s="274"/>
      <c r="F176" s="274"/>
      <c r="G176" s="278"/>
      <c r="H176" s="274" t="s">
        <v>31</v>
      </c>
      <c r="I176" s="279"/>
      <c r="J176" s="274" t="s">
        <v>41</v>
      </c>
      <c r="K176" s="274" t="e">
        <f>VLOOKUP(A176,[0]!名簿女,11)</f>
        <v>#N/A</v>
      </c>
      <c r="L176" s="280" t="s">
        <v>31</v>
      </c>
      <c r="M176" s="280" t="e">
        <f>VLOOKUP(A176,[0]!名簿女,13)</f>
        <v>#N/A</v>
      </c>
      <c r="N176" s="335" t="e">
        <f>VLOOKUP(A176,[0]!名簿女,14)</f>
        <v>#N/A</v>
      </c>
      <c r="O176" s="335" t="s">
        <v>41</v>
      </c>
      <c r="P176" s="274"/>
      <c r="Q176" s="335" t="e">
        <f>VLOOKUP(A176,[0]!名簿女,17)</f>
        <v>#N/A</v>
      </c>
      <c r="R176" s="274"/>
      <c r="S176" s="274">
        <v>99</v>
      </c>
      <c r="T176" s="333">
        <v>5</v>
      </c>
      <c r="U176" s="232"/>
      <c r="V176" s="232" t="str">
        <f t="shared" si="7"/>
        <v/>
      </c>
      <c r="W176" s="232"/>
      <c r="X176" s="234">
        <v>157</v>
      </c>
      <c r="Y176" s="232" t="e">
        <f>RANK(V176,V172:V179,1)</f>
        <v>#VALUE!</v>
      </c>
      <c r="AA176" s="234">
        <v>10157</v>
      </c>
    </row>
    <row r="177" spans="1:27" s="234" customFormat="1" x14ac:dyDescent="0.2">
      <c r="A177" s="333"/>
      <c r="B177" s="334" t="s">
        <v>207</v>
      </c>
      <c r="C177" s="333">
        <v>4</v>
      </c>
      <c r="D177" s="274" t="s">
        <v>16</v>
      </c>
      <c r="E177" s="274"/>
      <c r="F177" s="274"/>
      <c r="G177" s="278"/>
      <c r="H177" s="274" t="s">
        <v>31</v>
      </c>
      <c r="I177" s="279"/>
      <c r="J177" s="274" t="s">
        <v>41</v>
      </c>
      <c r="K177" s="274" t="e">
        <f>VLOOKUP(A177,[0]!名簿女,11)</f>
        <v>#N/A</v>
      </c>
      <c r="L177" s="280" t="s">
        <v>31</v>
      </c>
      <c r="M177" s="280" t="e">
        <f>VLOOKUP(A177,[0]!名簿女,13)</f>
        <v>#N/A</v>
      </c>
      <c r="N177" s="335" t="e">
        <f>VLOOKUP(A177,[0]!名簿女,14)</f>
        <v>#N/A</v>
      </c>
      <c r="O177" s="335" t="s">
        <v>41</v>
      </c>
      <c r="P177" s="274"/>
      <c r="Q177" s="335" t="e">
        <f>VLOOKUP(A177,[0]!名簿女,17)</f>
        <v>#N/A</v>
      </c>
      <c r="R177" s="274"/>
      <c r="S177" s="274">
        <v>99</v>
      </c>
      <c r="T177" s="333">
        <v>6</v>
      </c>
      <c r="U177" s="232"/>
      <c r="V177" s="232" t="str">
        <f t="shared" si="7"/>
        <v/>
      </c>
      <c r="W177" s="232"/>
      <c r="X177" s="234">
        <v>158</v>
      </c>
      <c r="Y177" s="232" t="e">
        <f>RANK(V177,V172:V179,1)</f>
        <v>#VALUE!</v>
      </c>
      <c r="AA177" s="234">
        <v>10158</v>
      </c>
    </row>
    <row r="178" spans="1:27" s="234" customFormat="1" x14ac:dyDescent="0.2">
      <c r="A178" s="333"/>
      <c r="B178" s="334" t="s">
        <v>207</v>
      </c>
      <c r="C178" s="333">
        <v>4</v>
      </c>
      <c r="D178" s="274" t="s">
        <v>16</v>
      </c>
      <c r="E178" s="274"/>
      <c r="F178" s="274"/>
      <c r="G178" s="278"/>
      <c r="H178" s="274" t="s">
        <v>31</v>
      </c>
      <c r="I178" s="279"/>
      <c r="J178" s="274" t="s">
        <v>41</v>
      </c>
      <c r="K178" s="274" t="e">
        <f>VLOOKUP(A178,[0]!名簿女,11)</f>
        <v>#N/A</v>
      </c>
      <c r="L178" s="280" t="s">
        <v>31</v>
      </c>
      <c r="M178" s="280" t="e">
        <f>VLOOKUP(A178,[0]!名簿女,13)</f>
        <v>#N/A</v>
      </c>
      <c r="N178" s="335" t="e">
        <f>VLOOKUP(A178,[0]!名簿女,14)</f>
        <v>#N/A</v>
      </c>
      <c r="O178" s="335" t="s">
        <v>41</v>
      </c>
      <c r="P178" s="274"/>
      <c r="Q178" s="335" t="e">
        <f>VLOOKUP(A178,[0]!名簿女,17)</f>
        <v>#N/A</v>
      </c>
      <c r="R178" s="274"/>
      <c r="S178" s="274">
        <v>99</v>
      </c>
      <c r="T178" s="333">
        <v>7</v>
      </c>
      <c r="U178" s="232"/>
      <c r="V178" s="232" t="str">
        <f t="shared" si="7"/>
        <v/>
      </c>
      <c r="W178" s="232"/>
      <c r="X178" s="234">
        <v>159</v>
      </c>
      <c r="Y178" s="232" t="e">
        <f>RANK(V178,V172:V179,1)</f>
        <v>#VALUE!</v>
      </c>
      <c r="AA178" s="234">
        <v>10159</v>
      </c>
    </row>
    <row r="179" spans="1:27" s="234" customFormat="1" ht="14.5" thickBot="1" x14ac:dyDescent="0.25">
      <c r="A179" s="336"/>
      <c r="B179" s="337" t="s">
        <v>207</v>
      </c>
      <c r="C179" s="336">
        <v>4</v>
      </c>
      <c r="D179" s="295" t="s">
        <v>16</v>
      </c>
      <c r="E179" s="295"/>
      <c r="F179" s="295"/>
      <c r="G179" s="338"/>
      <c r="H179" s="295" t="s">
        <v>31</v>
      </c>
      <c r="I179" s="339"/>
      <c r="J179" s="295" t="s">
        <v>41</v>
      </c>
      <c r="K179" s="295" t="e">
        <f>VLOOKUP(A179,[0]!名簿女,11)</f>
        <v>#N/A</v>
      </c>
      <c r="L179" s="340" t="s">
        <v>31</v>
      </c>
      <c r="M179" s="340" t="e">
        <f>VLOOKUP(A179,[0]!名簿女,13)</f>
        <v>#N/A</v>
      </c>
      <c r="N179" s="341" t="e">
        <f>VLOOKUP(A179,[0]!名簿女,14)</f>
        <v>#N/A</v>
      </c>
      <c r="O179" s="341" t="s">
        <v>41</v>
      </c>
      <c r="P179" s="295"/>
      <c r="Q179" s="341" t="e">
        <f>VLOOKUP(A179,[0]!名簿女,17)</f>
        <v>#N/A</v>
      </c>
      <c r="R179" s="295"/>
      <c r="S179" s="295">
        <v>99</v>
      </c>
      <c r="T179" s="336">
        <v>8</v>
      </c>
      <c r="U179" s="232"/>
      <c r="V179" s="232" t="str">
        <f t="shared" si="7"/>
        <v/>
      </c>
      <c r="W179" s="232"/>
      <c r="X179" s="234">
        <v>160</v>
      </c>
      <c r="Y179" s="232" t="e">
        <f>RANK(V179,V172:V179,1)</f>
        <v>#VALUE!</v>
      </c>
      <c r="AA179" s="234">
        <v>10160</v>
      </c>
    </row>
    <row r="180" spans="1:27" s="234" customFormat="1" x14ac:dyDescent="0.2">
      <c r="A180" s="328">
        <v>245</v>
      </c>
      <c r="B180" s="327" t="s">
        <v>207</v>
      </c>
      <c r="C180" s="328">
        <v>5</v>
      </c>
      <c r="D180" s="294" t="s">
        <v>174</v>
      </c>
      <c r="E180" s="294"/>
      <c r="F180" s="294"/>
      <c r="G180" s="329"/>
      <c r="H180" s="294" t="s">
        <v>31</v>
      </c>
      <c r="I180" s="330"/>
      <c r="J180" s="294" t="s">
        <v>41</v>
      </c>
      <c r="K180" s="294" t="str">
        <f>VLOOKUP(A180,[0]!名簿女,11)</f>
        <v>古川　実奈</v>
      </c>
      <c r="L180" s="331" t="s">
        <v>31</v>
      </c>
      <c r="M180" s="331" t="str">
        <f>VLOOKUP(A180,[0]!名簿女,13)</f>
        <v>丸　内</v>
      </c>
      <c r="N180" s="332">
        <f>VLOOKUP(A180,[0]!名簿女,14)</f>
        <v>2</v>
      </c>
      <c r="O180" s="332" t="s">
        <v>41</v>
      </c>
      <c r="P180" s="294"/>
      <c r="Q180" s="332" t="str">
        <f>VLOOKUP(A180,[0]!名簿女,17)</f>
        <v>コガワ　ミナ</v>
      </c>
      <c r="R180" s="294"/>
      <c r="S180" s="294">
        <v>1</v>
      </c>
      <c r="T180" s="328">
        <v>1</v>
      </c>
      <c r="U180" s="232"/>
      <c r="V180" s="232" t="str">
        <f t="shared" si="7"/>
        <v/>
      </c>
      <c r="W180" s="232" t="e">
        <f>RANK(V180,$V$180:$V$209,1)</f>
        <v>#VALUE!</v>
      </c>
      <c r="X180" s="234">
        <v>161</v>
      </c>
      <c r="Y180" s="232" t="e">
        <f>RANK(V180,V$180:V$209,1)</f>
        <v>#VALUE!</v>
      </c>
      <c r="AA180" s="234">
        <v>10161</v>
      </c>
    </row>
    <row r="181" spans="1:27" s="234" customFormat="1" x14ac:dyDescent="0.2">
      <c r="A181" s="333">
        <v>172</v>
      </c>
      <c r="B181" s="334" t="s">
        <v>207</v>
      </c>
      <c r="C181" s="333">
        <v>5</v>
      </c>
      <c r="D181" s="274" t="s">
        <v>174</v>
      </c>
      <c r="E181" s="274"/>
      <c r="F181" s="274"/>
      <c r="G181" s="278"/>
      <c r="H181" s="274" t="s">
        <v>31</v>
      </c>
      <c r="I181" s="279"/>
      <c r="J181" s="274" t="s">
        <v>41</v>
      </c>
      <c r="K181" s="274" t="str">
        <f>VLOOKUP(A181,[0]!名簿女,11)</f>
        <v>山本ひなた</v>
      </c>
      <c r="L181" s="280" t="s">
        <v>31</v>
      </c>
      <c r="M181" s="280" t="str">
        <f>VLOOKUP(A181,[0]!名簿女,13)</f>
        <v>芦　城</v>
      </c>
      <c r="N181" s="335">
        <f>VLOOKUP(A181,[0]!名簿女,14)</f>
        <v>3</v>
      </c>
      <c r="O181" s="335" t="s">
        <v>41</v>
      </c>
      <c r="P181" s="274"/>
      <c r="Q181" s="335" t="str">
        <f>VLOOKUP(A181,[0]!名簿女,17)</f>
        <v>ヤマモト　ヒナタ</v>
      </c>
      <c r="R181" s="274"/>
      <c r="S181" s="274">
        <v>1</v>
      </c>
      <c r="T181" s="333">
        <v>2</v>
      </c>
      <c r="U181" s="232"/>
      <c r="V181" s="232" t="str">
        <f t="shared" si="7"/>
        <v/>
      </c>
      <c r="W181" s="232" t="e">
        <f t="shared" ref="W181:W209" si="8">RANK(V181,$V$180:$V$209,1)</f>
        <v>#VALUE!</v>
      </c>
      <c r="X181" s="234">
        <v>162</v>
      </c>
      <c r="Y181" s="232" t="e">
        <f t="shared" ref="Y181:Y209" si="9">RANK(V181,V$180:V$209,1)</f>
        <v>#VALUE!</v>
      </c>
      <c r="AA181" s="234">
        <v>10162</v>
      </c>
    </row>
    <row r="182" spans="1:27" s="234" customFormat="1" x14ac:dyDescent="0.2">
      <c r="A182" s="333">
        <v>388</v>
      </c>
      <c r="B182" s="334" t="s">
        <v>207</v>
      </c>
      <c r="C182" s="333">
        <v>5</v>
      </c>
      <c r="D182" s="274" t="s">
        <v>174</v>
      </c>
      <c r="E182" s="274"/>
      <c r="F182" s="274"/>
      <c r="G182" s="278"/>
      <c r="H182" s="274" t="s">
        <v>31</v>
      </c>
      <c r="I182" s="279"/>
      <c r="J182" s="274" t="s">
        <v>41</v>
      </c>
      <c r="K182" s="274" t="str">
        <f>VLOOKUP(A182,[0]!名簿女,11)</f>
        <v>竹本梨々花</v>
      </c>
      <c r="L182" s="280" t="s">
        <v>31</v>
      </c>
      <c r="M182" s="280" t="str">
        <f>VLOOKUP(A182,[0]!名簿女,13)</f>
        <v>松　陽</v>
      </c>
      <c r="N182" s="335">
        <f>VLOOKUP(A182,[0]!名簿女,14)</f>
        <v>3</v>
      </c>
      <c r="O182" s="335" t="s">
        <v>41</v>
      </c>
      <c r="P182" s="274"/>
      <c r="Q182" s="335" t="str">
        <f>VLOOKUP(A182,[0]!名簿女,17)</f>
        <v>タケモト　リリカ</v>
      </c>
      <c r="R182" s="274"/>
      <c r="S182" s="274">
        <v>1</v>
      </c>
      <c r="T182" s="333">
        <v>3</v>
      </c>
      <c r="U182" s="232"/>
      <c r="V182" s="232" t="str">
        <f t="shared" si="7"/>
        <v/>
      </c>
      <c r="W182" s="232" t="e">
        <f t="shared" si="8"/>
        <v>#VALUE!</v>
      </c>
      <c r="X182" s="234">
        <v>163</v>
      </c>
      <c r="Y182" s="232" t="e">
        <f t="shared" si="9"/>
        <v>#VALUE!</v>
      </c>
      <c r="AA182" s="234">
        <v>10163</v>
      </c>
    </row>
    <row r="183" spans="1:27" s="234" customFormat="1" x14ac:dyDescent="0.2">
      <c r="A183" s="333">
        <v>563</v>
      </c>
      <c r="B183" s="334" t="s">
        <v>207</v>
      </c>
      <c r="C183" s="333">
        <v>5</v>
      </c>
      <c r="D183" s="274" t="s">
        <v>174</v>
      </c>
      <c r="E183" s="274"/>
      <c r="F183" s="274"/>
      <c r="G183" s="278"/>
      <c r="H183" s="274" t="s">
        <v>31</v>
      </c>
      <c r="I183" s="279"/>
      <c r="J183" s="274" t="s">
        <v>41</v>
      </c>
      <c r="K183" s="274" t="str">
        <f>VLOOKUP(A183,[0]!名簿女,11)</f>
        <v>宮元　愛里</v>
      </c>
      <c r="L183" s="280" t="s">
        <v>31</v>
      </c>
      <c r="M183" s="280" t="str">
        <f>VLOOKUP(A183,[0]!名簿女,13)</f>
        <v>南　部</v>
      </c>
      <c r="N183" s="335">
        <f>VLOOKUP(A183,[0]!名簿女,14)</f>
        <v>3</v>
      </c>
      <c r="O183" s="335" t="s">
        <v>41</v>
      </c>
      <c r="P183" s="274"/>
      <c r="Q183" s="335" t="str">
        <f>VLOOKUP(A183,[0]!名簿女,17)</f>
        <v>ミヤモト　アイリ</v>
      </c>
      <c r="R183" s="274"/>
      <c r="S183" s="274">
        <v>1</v>
      </c>
      <c r="T183" s="333">
        <v>4</v>
      </c>
      <c r="U183" s="232"/>
      <c r="V183" s="232" t="str">
        <f t="shared" si="7"/>
        <v/>
      </c>
      <c r="W183" s="232" t="e">
        <f t="shared" si="8"/>
        <v>#VALUE!</v>
      </c>
      <c r="X183" s="234">
        <v>164</v>
      </c>
      <c r="Y183" s="232" t="e">
        <f t="shared" si="9"/>
        <v>#VALUE!</v>
      </c>
      <c r="AA183" s="234">
        <v>10164</v>
      </c>
    </row>
    <row r="184" spans="1:27" s="234" customFormat="1" x14ac:dyDescent="0.2">
      <c r="A184" s="333">
        <v>304</v>
      </c>
      <c r="B184" s="334" t="s">
        <v>207</v>
      </c>
      <c r="C184" s="333">
        <v>5</v>
      </c>
      <c r="D184" s="274" t="s">
        <v>174</v>
      </c>
      <c r="E184" s="274"/>
      <c r="F184" s="274"/>
      <c r="G184" s="278"/>
      <c r="H184" s="274" t="s">
        <v>31</v>
      </c>
      <c r="I184" s="279"/>
      <c r="J184" s="274" t="s">
        <v>41</v>
      </c>
      <c r="K184" s="274" t="str">
        <f>VLOOKUP(A184,[0]!名簿女,11)</f>
        <v>菊池由季乃</v>
      </c>
      <c r="L184" s="280" t="s">
        <v>31</v>
      </c>
      <c r="M184" s="280" t="str">
        <f>VLOOKUP(A184,[0]!名簿女,13)</f>
        <v>松　陽</v>
      </c>
      <c r="N184" s="335">
        <f>VLOOKUP(A184,[0]!名簿女,14)</f>
        <v>2</v>
      </c>
      <c r="O184" s="335" t="s">
        <v>41</v>
      </c>
      <c r="P184" s="274"/>
      <c r="Q184" s="335" t="str">
        <f>VLOOKUP(A184,[0]!名簿女,17)</f>
        <v>キクチ　ユキノ</v>
      </c>
      <c r="R184" s="274"/>
      <c r="S184" s="274">
        <v>1</v>
      </c>
      <c r="T184" s="333">
        <v>5</v>
      </c>
      <c r="U184" s="232"/>
      <c r="V184" s="232" t="str">
        <f t="shared" si="7"/>
        <v/>
      </c>
      <c r="W184" s="232" t="e">
        <f t="shared" si="8"/>
        <v>#VALUE!</v>
      </c>
      <c r="X184" s="234">
        <v>165</v>
      </c>
      <c r="Y184" s="232" t="e">
        <f t="shared" si="9"/>
        <v>#VALUE!</v>
      </c>
      <c r="AA184" s="234">
        <v>10165</v>
      </c>
    </row>
    <row r="185" spans="1:27" s="234" customFormat="1" x14ac:dyDescent="0.2">
      <c r="A185" s="333">
        <v>151</v>
      </c>
      <c r="B185" s="334" t="s">
        <v>207</v>
      </c>
      <c r="C185" s="333">
        <v>5</v>
      </c>
      <c r="D185" s="274" t="s">
        <v>174</v>
      </c>
      <c r="E185" s="274"/>
      <c r="F185" s="274"/>
      <c r="G185" s="278"/>
      <c r="H185" s="274" t="s">
        <v>31</v>
      </c>
      <c r="I185" s="279"/>
      <c r="J185" s="274" t="s">
        <v>41</v>
      </c>
      <c r="K185" s="274" t="str">
        <f>VLOOKUP(A185,[0]!名簿女,11)</f>
        <v>中村はるか</v>
      </c>
      <c r="L185" s="280" t="s">
        <v>31</v>
      </c>
      <c r="M185" s="280" t="str">
        <f>VLOOKUP(A185,[0]!名簿女,13)</f>
        <v>芦　城</v>
      </c>
      <c r="N185" s="335">
        <f>VLOOKUP(A185,[0]!名簿女,14)</f>
        <v>1</v>
      </c>
      <c r="O185" s="335" t="s">
        <v>41</v>
      </c>
      <c r="P185" s="274"/>
      <c r="Q185" s="335" t="str">
        <f>VLOOKUP(A185,[0]!名簿女,17)</f>
        <v>ナカムラ　ハルカ</v>
      </c>
      <c r="R185" s="274"/>
      <c r="S185" s="274">
        <v>1</v>
      </c>
      <c r="T185" s="333">
        <v>6</v>
      </c>
      <c r="U185" s="232"/>
      <c r="V185" s="232" t="str">
        <f t="shared" si="7"/>
        <v/>
      </c>
      <c r="W185" s="232" t="e">
        <f t="shared" si="8"/>
        <v>#VALUE!</v>
      </c>
      <c r="X185" s="234">
        <v>166</v>
      </c>
      <c r="Y185" s="232" t="e">
        <f t="shared" si="9"/>
        <v>#VALUE!</v>
      </c>
      <c r="AA185" s="234">
        <v>10166</v>
      </c>
    </row>
    <row r="186" spans="1:27" s="234" customFormat="1" x14ac:dyDescent="0.2">
      <c r="A186" s="333">
        <v>570</v>
      </c>
      <c r="B186" s="334" t="s">
        <v>207</v>
      </c>
      <c r="C186" s="333">
        <v>5</v>
      </c>
      <c r="D186" s="274" t="s">
        <v>174</v>
      </c>
      <c r="E186" s="274"/>
      <c r="F186" s="274"/>
      <c r="G186" s="278"/>
      <c r="H186" s="274" t="s">
        <v>31</v>
      </c>
      <c r="I186" s="279"/>
      <c r="J186" s="274" t="s">
        <v>41</v>
      </c>
      <c r="K186" s="274" t="str">
        <f>VLOOKUP(A186,[0]!名簿女,11)</f>
        <v>塚本　彩友</v>
      </c>
      <c r="L186" s="280" t="s">
        <v>31</v>
      </c>
      <c r="M186" s="280" t="str">
        <f>VLOOKUP(A186,[0]!名簿女,13)</f>
        <v>南　部</v>
      </c>
      <c r="N186" s="335">
        <f>VLOOKUP(A186,[0]!名簿女,14)</f>
        <v>2</v>
      </c>
      <c r="O186" s="335" t="s">
        <v>41</v>
      </c>
      <c r="P186" s="274"/>
      <c r="Q186" s="335" t="str">
        <f>VLOOKUP(A186,[0]!名簿女,17)</f>
        <v>ツカモト　サユ</v>
      </c>
      <c r="R186" s="274"/>
      <c r="S186" s="274">
        <v>1</v>
      </c>
      <c r="T186" s="333">
        <v>7</v>
      </c>
      <c r="U186" s="232"/>
      <c r="V186" s="232" t="str">
        <f t="shared" si="7"/>
        <v/>
      </c>
      <c r="W186" s="232" t="e">
        <f t="shared" si="8"/>
        <v>#VALUE!</v>
      </c>
      <c r="X186" s="234">
        <v>167</v>
      </c>
      <c r="Y186" s="232" t="e">
        <f t="shared" si="9"/>
        <v>#VALUE!</v>
      </c>
      <c r="AA186" s="234">
        <v>10167</v>
      </c>
    </row>
    <row r="187" spans="1:27" s="234" customFormat="1" x14ac:dyDescent="0.2">
      <c r="A187" s="333">
        <v>237</v>
      </c>
      <c r="B187" s="334" t="s">
        <v>207</v>
      </c>
      <c r="C187" s="333">
        <v>5</v>
      </c>
      <c r="D187" s="274" t="s">
        <v>174</v>
      </c>
      <c r="E187" s="274"/>
      <c r="F187" s="274"/>
      <c r="G187" s="278"/>
      <c r="H187" s="274" t="s">
        <v>31</v>
      </c>
      <c r="I187" s="279"/>
      <c r="J187" s="274" t="s">
        <v>41</v>
      </c>
      <c r="K187" s="274" t="str">
        <f>VLOOKUP(A187,[0]!名簿女,11)</f>
        <v>大山さくら</v>
      </c>
      <c r="L187" s="280" t="s">
        <v>31</v>
      </c>
      <c r="M187" s="280" t="str">
        <f>VLOOKUP(A187,[0]!名簿女,13)</f>
        <v>丸　内</v>
      </c>
      <c r="N187" s="335">
        <f>VLOOKUP(A187,[0]!名簿女,14)</f>
        <v>3</v>
      </c>
      <c r="O187" s="335" t="s">
        <v>41</v>
      </c>
      <c r="P187" s="274"/>
      <c r="Q187" s="335" t="str">
        <f>VLOOKUP(A187,[0]!名簿女,17)</f>
        <v>オオヤマ　サクラ</v>
      </c>
      <c r="R187" s="274"/>
      <c r="S187" s="274">
        <v>1</v>
      </c>
      <c r="T187" s="333">
        <v>8</v>
      </c>
      <c r="U187" s="232"/>
      <c r="V187" s="232" t="str">
        <f t="shared" si="7"/>
        <v/>
      </c>
      <c r="W187" s="232" t="e">
        <f t="shared" si="8"/>
        <v>#VALUE!</v>
      </c>
      <c r="X187" s="234">
        <v>168</v>
      </c>
      <c r="Y187" s="232" t="e">
        <f t="shared" si="9"/>
        <v>#VALUE!</v>
      </c>
      <c r="AA187" s="234">
        <v>10168</v>
      </c>
    </row>
    <row r="188" spans="1:27" s="234" customFormat="1" x14ac:dyDescent="0.2">
      <c r="A188" s="333">
        <v>192</v>
      </c>
      <c r="B188" s="334" t="s">
        <v>207</v>
      </c>
      <c r="C188" s="333">
        <v>5</v>
      </c>
      <c r="D188" s="274" t="s">
        <v>174</v>
      </c>
      <c r="E188" s="274"/>
      <c r="F188" s="274"/>
      <c r="G188" s="278"/>
      <c r="H188" s="274" t="s">
        <v>31</v>
      </c>
      <c r="I188" s="279"/>
      <c r="J188" s="274" t="s">
        <v>41</v>
      </c>
      <c r="K188" s="274" t="str">
        <f>VLOOKUP(A188,[0]!名簿女,11)</f>
        <v>横田　里菜</v>
      </c>
      <c r="L188" s="280" t="s">
        <v>31</v>
      </c>
      <c r="M188" s="280" t="str">
        <f>VLOOKUP(A188,[0]!名簿女,13)</f>
        <v>芦　城</v>
      </c>
      <c r="N188" s="335">
        <f>VLOOKUP(A188,[0]!名簿女,14)</f>
        <v>2</v>
      </c>
      <c r="O188" s="335" t="s">
        <v>41</v>
      </c>
      <c r="P188" s="274"/>
      <c r="Q188" s="335" t="str">
        <f>VLOOKUP(A188,[0]!名簿女,17)</f>
        <v>ヨコタ　リナ</v>
      </c>
      <c r="R188" s="274"/>
      <c r="S188" s="274">
        <v>1</v>
      </c>
      <c r="T188" s="333">
        <v>9</v>
      </c>
      <c r="U188" s="232"/>
      <c r="V188" s="232" t="str">
        <f t="shared" si="7"/>
        <v/>
      </c>
      <c r="W188" s="232" t="e">
        <f t="shared" si="8"/>
        <v>#VALUE!</v>
      </c>
      <c r="X188" s="234">
        <v>169</v>
      </c>
      <c r="Y188" s="232" t="e">
        <f t="shared" si="9"/>
        <v>#VALUE!</v>
      </c>
      <c r="AA188" s="234">
        <v>10169</v>
      </c>
    </row>
    <row r="189" spans="1:27" s="234" customFormat="1" x14ac:dyDescent="0.2">
      <c r="A189" s="333">
        <v>562</v>
      </c>
      <c r="B189" s="334" t="s">
        <v>207</v>
      </c>
      <c r="C189" s="333">
        <v>5</v>
      </c>
      <c r="D189" s="274" t="s">
        <v>174</v>
      </c>
      <c r="E189" s="274"/>
      <c r="F189" s="274"/>
      <c r="G189" s="278"/>
      <c r="H189" s="274" t="s">
        <v>31</v>
      </c>
      <c r="I189" s="279"/>
      <c r="J189" s="274" t="s">
        <v>41</v>
      </c>
      <c r="K189" s="274" t="str">
        <f>VLOOKUP(A189,[0]!名簿女,11)</f>
        <v>桂木　那桜</v>
      </c>
      <c r="L189" s="280" t="s">
        <v>31</v>
      </c>
      <c r="M189" s="280" t="str">
        <f>VLOOKUP(A189,[0]!名簿女,13)</f>
        <v>南　部</v>
      </c>
      <c r="N189" s="335">
        <f>VLOOKUP(A189,[0]!名簿女,14)</f>
        <v>3</v>
      </c>
      <c r="O189" s="335" t="s">
        <v>41</v>
      </c>
      <c r="P189" s="274"/>
      <c r="Q189" s="335" t="str">
        <f>VLOOKUP(A189,[0]!名簿女,17)</f>
        <v>カツラギ　ナオ</v>
      </c>
      <c r="R189" s="274"/>
      <c r="S189" s="274">
        <v>1</v>
      </c>
      <c r="T189" s="333">
        <v>10</v>
      </c>
      <c r="U189" s="232"/>
      <c r="V189" s="232" t="str">
        <f t="shared" si="7"/>
        <v/>
      </c>
      <c r="W189" s="232" t="e">
        <f t="shared" si="8"/>
        <v>#VALUE!</v>
      </c>
      <c r="X189" s="234">
        <v>170</v>
      </c>
      <c r="Y189" s="232" t="e">
        <f t="shared" si="9"/>
        <v>#VALUE!</v>
      </c>
      <c r="AA189" s="234">
        <v>10170</v>
      </c>
    </row>
    <row r="190" spans="1:27" s="234" customFormat="1" x14ac:dyDescent="0.2">
      <c r="A190" s="333">
        <v>394</v>
      </c>
      <c r="B190" s="334" t="s">
        <v>207</v>
      </c>
      <c r="C190" s="333">
        <v>5</v>
      </c>
      <c r="D190" s="274" t="s">
        <v>174</v>
      </c>
      <c r="E190" s="274"/>
      <c r="F190" s="274"/>
      <c r="G190" s="278"/>
      <c r="H190" s="274" t="s">
        <v>31</v>
      </c>
      <c r="I190" s="279"/>
      <c r="J190" s="274" t="s">
        <v>41</v>
      </c>
      <c r="K190" s="274" t="str">
        <f>VLOOKUP(A190,[0]!名簿女,11)</f>
        <v>山谷日那乃</v>
      </c>
      <c r="L190" s="280" t="s">
        <v>31</v>
      </c>
      <c r="M190" s="280" t="str">
        <f>VLOOKUP(A190,[0]!名簿女,13)</f>
        <v>松　陽</v>
      </c>
      <c r="N190" s="335">
        <f>VLOOKUP(A190,[0]!名簿女,14)</f>
        <v>3</v>
      </c>
      <c r="O190" s="335" t="s">
        <v>41</v>
      </c>
      <c r="P190" s="274"/>
      <c r="Q190" s="335" t="str">
        <f>VLOOKUP(A190,[0]!名簿女,17)</f>
        <v>ヤマタニ　ヒナノ</v>
      </c>
      <c r="R190" s="274"/>
      <c r="S190" s="274">
        <v>1</v>
      </c>
      <c r="T190" s="333">
        <v>11</v>
      </c>
      <c r="U190" s="232"/>
      <c r="V190" s="232" t="str">
        <f t="shared" si="7"/>
        <v/>
      </c>
      <c r="W190" s="232" t="e">
        <f t="shared" si="8"/>
        <v>#VALUE!</v>
      </c>
      <c r="X190" s="234">
        <v>171</v>
      </c>
      <c r="Y190" s="232" t="e">
        <f t="shared" si="9"/>
        <v>#VALUE!</v>
      </c>
      <c r="AA190" s="234">
        <v>10171</v>
      </c>
    </row>
    <row r="191" spans="1:27" s="234" customFormat="1" x14ac:dyDescent="0.2">
      <c r="A191" s="333">
        <v>201</v>
      </c>
      <c r="B191" s="334" t="s">
        <v>207</v>
      </c>
      <c r="C191" s="333">
        <v>5</v>
      </c>
      <c r="D191" s="274" t="s">
        <v>174</v>
      </c>
      <c r="E191" s="274"/>
      <c r="F191" s="274"/>
      <c r="G191" s="278"/>
      <c r="H191" s="274" t="s">
        <v>31</v>
      </c>
      <c r="I191" s="279"/>
      <c r="J191" s="274" t="s">
        <v>41</v>
      </c>
      <c r="K191" s="274" t="str">
        <f>VLOOKUP(A191,[0]!名簿女,11)</f>
        <v>山岸　彩音</v>
      </c>
      <c r="L191" s="280" t="s">
        <v>31</v>
      </c>
      <c r="M191" s="280" t="str">
        <f>VLOOKUP(A191,[0]!名簿女,13)</f>
        <v>丸　内</v>
      </c>
      <c r="N191" s="335">
        <f>VLOOKUP(A191,[0]!名簿女,14)</f>
        <v>1</v>
      </c>
      <c r="O191" s="335" t="s">
        <v>41</v>
      </c>
      <c r="P191" s="274"/>
      <c r="Q191" s="335" t="str">
        <f>VLOOKUP(A191,[0]!名簿女,17)</f>
        <v>ヤナギシ　アカネ</v>
      </c>
      <c r="R191" s="274"/>
      <c r="S191" s="274">
        <v>1</v>
      </c>
      <c r="T191" s="333">
        <v>12</v>
      </c>
      <c r="U191" s="232"/>
      <c r="V191" s="232" t="str">
        <f t="shared" si="7"/>
        <v/>
      </c>
      <c r="W191" s="232" t="e">
        <f t="shared" si="8"/>
        <v>#VALUE!</v>
      </c>
      <c r="X191" s="234">
        <v>172</v>
      </c>
      <c r="Y191" s="232" t="e">
        <f t="shared" si="9"/>
        <v>#VALUE!</v>
      </c>
      <c r="AA191" s="234">
        <v>10172</v>
      </c>
    </row>
    <row r="192" spans="1:27" s="234" customFormat="1" x14ac:dyDescent="0.2">
      <c r="A192" s="333"/>
      <c r="B192" s="334" t="s">
        <v>207</v>
      </c>
      <c r="C192" s="333">
        <v>5</v>
      </c>
      <c r="D192" s="274" t="s">
        <v>174</v>
      </c>
      <c r="E192" s="274"/>
      <c r="F192" s="274"/>
      <c r="G192" s="278"/>
      <c r="H192" s="274" t="s">
        <v>31</v>
      </c>
      <c r="I192" s="279"/>
      <c r="J192" s="274" t="s">
        <v>41</v>
      </c>
      <c r="K192" s="274" t="e">
        <f>VLOOKUP(A192,[0]!名簿女,11)</f>
        <v>#N/A</v>
      </c>
      <c r="L192" s="280" t="s">
        <v>31</v>
      </c>
      <c r="M192" s="280" t="e">
        <f>VLOOKUP(A192,[0]!名簿女,13)</f>
        <v>#N/A</v>
      </c>
      <c r="N192" s="335" t="e">
        <f>VLOOKUP(A192,[0]!名簿女,14)</f>
        <v>#N/A</v>
      </c>
      <c r="O192" s="335" t="s">
        <v>41</v>
      </c>
      <c r="P192" s="274"/>
      <c r="Q192" s="335" t="e">
        <f>VLOOKUP(A192,[0]!名簿女,17)</f>
        <v>#N/A</v>
      </c>
      <c r="R192" s="274"/>
      <c r="S192" s="274">
        <v>1</v>
      </c>
      <c r="T192" s="333">
        <v>13</v>
      </c>
      <c r="U192" s="232"/>
      <c r="V192" s="232" t="str">
        <f t="shared" si="7"/>
        <v/>
      </c>
      <c r="W192" s="232" t="e">
        <f t="shared" si="8"/>
        <v>#VALUE!</v>
      </c>
      <c r="X192" s="234">
        <v>173</v>
      </c>
      <c r="Y192" s="232" t="e">
        <f t="shared" si="9"/>
        <v>#VALUE!</v>
      </c>
      <c r="AA192" s="234">
        <v>10173</v>
      </c>
    </row>
    <row r="193" spans="1:27" s="234" customFormat="1" x14ac:dyDescent="0.2">
      <c r="A193" s="333"/>
      <c r="B193" s="334" t="s">
        <v>207</v>
      </c>
      <c r="C193" s="333">
        <v>5</v>
      </c>
      <c r="D193" s="274" t="s">
        <v>174</v>
      </c>
      <c r="E193" s="274"/>
      <c r="F193" s="274"/>
      <c r="G193" s="278"/>
      <c r="H193" s="274" t="s">
        <v>31</v>
      </c>
      <c r="I193" s="279"/>
      <c r="J193" s="274" t="s">
        <v>41</v>
      </c>
      <c r="K193" s="274" t="e">
        <f>VLOOKUP(A193,[0]!名簿女,11)</f>
        <v>#N/A</v>
      </c>
      <c r="L193" s="280" t="s">
        <v>31</v>
      </c>
      <c r="M193" s="280" t="e">
        <f>VLOOKUP(A193,[0]!名簿女,13)</f>
        <v>#N/A</v>
      </c>
      <c r="N193" s="335" t="e">
        <f>VLOOKUP(A193,[0]!名簿女,14)</f>
        <v>#N/A</v>
      </c>
      <c r="O193" s="335" t="s">
        <v>41</v>
      </c>
      <c r="P193" s="274"/>
      <c r="Q193" s="335" t="e">
        <f>VLOOKUP(A193,[0]!名簿女,17)</f>
        <v>#N/A</v>
      </c>
      <c r="R193" s="274"/>
      <c r="S193" s="274">
        <v>1</v>
      </c>
      <c r="T193" s="333">
        <v>14</v>
      </c>
      <c r="U193" s="232"/>
      <c r="V193" s="232" t="str">
        <f t="shared" si="7"/>
        <v/>
      </c>
      <c r="W193" s="232" t="e">
        <f t="shared" si="8"/>
        <v>#VALUE!</v>
      </c>
      <c r="X193" s="234">
        <v>174</v>
      </c>
      <c r="Y193" s="232" t="e">
        <f t="shared" si="9"/>
        <v>#VALUE!</v>
      </c>
      <c r="AA193" s="234">
        <v>10174</v>
      </c>
    </row>
    <row r="194" spans="1:27" s="234" customFormat="1" x14ac:dyDescent="0.2">
      <c r="A194" s="333"/>
      <c r="B194" s="334" t="s">
        <v>207</v>
      </c>
      <c r="C194" s="333">
        <v>5</v>
      </c>
      <c r="D194" s="274" t="s">
        <v>174</v>
      </c>
      <c r="E194" s="274"/>
      <c r="F194" s="274"/>
      <c r="G194" s="278"/>
      <c r="H194" s="274" t="s">
        <v>31</v>
      </c>
      <c r="I194" s="279"/>
      <c r="J194" s="274" t="s">
        <v>41</v>
      </c>
      <c r="K194" s="274" t="e">
        <f>VLOOKUP(A194,[0]!名簿女,11)</f>
        <v>#N/A</v>
      </c>
      <c r="L194" s="280" t="s">
        <v>31</v>
      </c>
      <c r="M194" s="280" t="e">
        <f>VLOOKUP(A194,[0]!名簿女,13)</f>
        <v>#N/A</v>
      </c>
      <c r="N194" s="335" t="e">
        <f>VLOOKUP(A194,[0]!名簿女,14)</f>
        <v>#N/A</v>
      </c>
      <c r="O194" s="335" t="s">
        <v>41</v>
      </c>
      <c r="P194" s="274"/>
      <c r="Q194" s="335" t="e">
        <f>VLOOKUP(A194,[0]!名簿女,17)</f>
        <v>#N/A</v>
      </c>
      <c r="R194" s="274"/>
      <c r="S194" s="274">
        <v>1</v>
      </c>
      <c r="T194" s="333">
        <v>15</v>
      </c>
      <c r="U194" s="232"/>
      <c r="V194" s="232" t="str">
        <f t="shared" si="7"/>
        <v/>
      </c>
      <c r="W194" s="232" t="e">
        <f t="shared" si="8"/>
        <v>#VALUE!</v>
      </c>
      <c r="X194" s="234">
        <v>175</v>
      </c>
      <c r="Y194" s="232" t="e">
        <f t="shared" si="9"/>
        <v>#VALUE!</v>
      </c>
      <c r="AA194" s="234">
        <v>10175</v>
      </c>
    </row>
    <row r="195" spans="1:27" s="234" customFormat="1" x14ac:dyDescent="0.2">
      <c r="A195" s="333"/>
      <c r="B195" s="334" t="s">
        <v>207</v>
      </c>
      <c r="C195" s="333">
        <v>5</v>
      </c>
      <c r="D195" s="274" t="s">
        <v>174</v>
      </c>
      <c r="E195" s="274"/>
      <c r="F195" s="274"/>
      <c r="G195" s="278"/>
      <c r="H195" s="274" t="s">
        <v>31</v>
      </c>
      <c r="I195" s="279"/>
      <c r="J195" s="274" t="s">
        <v>41</v>
      </c>
      <c r="K195" s="274" t="e">
        <f>VLOOKUP(A195,[0]!名簿女,11)</f>
        <v>#N/A</v>
      </c>
      <c r="L195" s="280" t="s">
        <v>31</v>
      </c>
      <c r="M195" s="280" t="e">
        <f>VLOOKUP(A195,[0]!名簿女,13)</f>
        <v>#N/A</v>
      </c>
      <c r="N195" s="335" t="e">
        <f>VLOOKUP(A195,[0]!名簿女,14)</f>
        <v>#N/A</v>
      </c>
      <c r="O195" s="335" t="s">
        <v>41</v>
      </c>
      <c r="P195" s="274"/>
      <c r="Q195" s="335" t="e">
        <f>VLOOKUP(A195,[0]!名簿女,17)</f>
        <v>#N/A</v>
      </c>
      <c r="R195" s="274"/>
      <c r="S195" s="274">
        <v>1</v>
      </c>
      <c r="T195" s="333">
        <v>16</v>
      </c>
      <c r="U195" s="232"/>
      <c r="V195" s="232" t="str">
        <f t="shared" si="7"/>
        <v/>
      </c>
      <c r="W195" s="232" t="e">
        <f t="shared" si="8"/>
        <v>#VALUE!</v>
      </c>
      <c r="X195" s="234">
        <v>176</v>
      </c>
      <c r="Y195" s="232" t="e">
        <f t="shared" si="9"/>
        <v>#VALUE!</v>
      </c>
      <c r="AA195" s="234">
        <v>10176</v>
      </c>
    </row>
    <row r="196" spans="1:27" s="234" customFormat="1" x14ac:dyDescent="0.2">
      <c r="A196" s="333"/>
      <c r="B196" s="334" t="s">
        <v>207</v>
      </c>
      <c r="C196" s="333">
        <v>5</v>
      </c>
      <c r="D196" s="274" t="s">
        <v>174</v>
      </c>
      <c r="E196" s="274"/>
      <c r="F196" s="274"/>
      <c r="G196" s="278"/>
      <c r="H196" s="274" t="s">
        <v>31</v>
      </c>
      <c r="I196" s="279"/>
      <c r="J196" s="274" t="s">
        <v>41</v>
      </c>
      <c r="K196" s="274" t="e">
        <f>VLOOKUP(A196,[0]!名簿女,11)</f>
        <v>#N/A</v>
      </c>
      <c r="L196" s="280" t="s">
        <v>31</v>
      </c>
      <c r="M196" s="280" t="e">
        <f>VLOOKUP(A196,[0]!名簿女,13)</f>
        <v>#N/A</v>
      </c>
      <c r="N196" s="335" t="e">
        <f>VLOOKUP(A196,[0]!名簿女,14)</f>
        <v>#N/A</v>
      </c>
      <c r="O196" s="335" t="s">
        <v>41</v>
      </c>
      <c r="P196" s="274"/>
      <c r="Q196" s="335" t="e">
        <f>VLOOKUP(A196,[0]!名簿女,17)</f>
        <v>#N/A</v>
      </c>
      <c r="R196" s="274"/>
      <c r="S196" s="274">
        <v>1</v>
      </c>
      <c r="T196" s="333">
        <v>17</v>
      </c>
      <c r="U196" s="232"/>
      <c r="V196" s="232" t="str">
        <f t="shared" si="7"/>
        <v/>
      </c>
      <c r="W196" s="232" t="e">
        <f t="shared" si="8"/>
        <v>#VALUE!</v>
      </c>
      <c r="X196" s="234">
        <v>177</v>
      </c>
      <c r="Y196" s="232" t="e">
        <f t="shared" si="9"/>
        <v>#VALUE!</v>
      </c>
      <c r="AA196" s="234">
        <v>10177</v>
      </c>
    </row>
    <row r="197" spans="1:27" s="234" customFormat="1" x14ac:dyDescent="0.2">
      <c r="A197" s="333"/>
      <c r="B197" s="334" t="s">
        <v>207</v>
      </c>
      <c r="C197" s="333">
        <v>5</v>
      </c>
      <c r="D197" s="274" t="s">
        <v>174</v>
      </c>
      <c r="E197" s="274"/>
      <c r="F197" s="274"/>
      <c r="G197" s="278"/>
      <c r="H197" s="274" t="s">
        <v>31</v>
      </c>
      <c r="I197" s="279"/>
      <c r="J197" s="274" t="s">
        <v>41</v>
      </c>
      <c r="K197" s="274" t="e">
        <f>VLOOKUP(A197,[0]!名簿女,11)</f>
        <v>#N/A</v>
      </c>
      <c r="L197" s="280" t="s">
        <v>31</v>
      </c>
      <c r="M197" s="280" t="e">
        <f>VLOOKUP(A197,[0]!名簿女,13)</f>
        <v>#N/A</v>
      </c>
      <c r="N197" s="335" t="e">
        <f>VLOOKUP(A197,[0]!名簿女,14)</f>
        <v>#N/A</v>
      </c>
      <c r="O197" s="335" t="s">
        <v>41</v>
      </c>
      <c r="P197" s="274"/>
      <c r="Q197" s="335" t="e">
        <f>VLOOKUP(A197,[0]!名簿女,17)</f>
        <v>#N/A</v>
      </c>
      <c r="R197" s="274"/>
      <c r="S197" s="274">
        <v>1</v>
      </c>
      <c r="T197" s="333">
        <v>18</v>
      </c>
      <c r="U197" s="232"/>
      <c r="V197" s="232" t="str">
        <f t="shared" si="7"/>
        <v/>
      </c>
      <c r="W197" s="232" t="e">
        <f t="shared" si="8"/>
        <v>#VALUE!</v>
      </c>
      <c r="X197" s="234">
        <v>178</v>
      </c>
      <c r="Y197" s="232" t="e">
        <f t="shared" si="9"/>
        <v>#VALUE!</v>
      </c>
      <c r="AA197" s="234">
        <v>10178</v>
      </c>
    </row>
    <row r="198" spans="1:27" s="234" customFormat="1" x14ac:dyDescent="0.2">
      <c r="A198" s="333"/>
      <c r="B198" s="334" t="s">
        <v>207</v>
      </c>
      <c r="C198" s="333">
        <v>5</v>
      </c>
      <c r="D198" s="274" t="s">
        <v>174</v>
      </c>
      <c r="E198" s="274"/>
      <c r="F198" s="274"/>
      <c r="G198" s="278"/>
      <c r="H198" s="274" t="s">
        <v>31</v>
      </c>
      <c r="I198" s="279"/>
      <c r="J198" s="274" t="s">
        <v>41</v>
      </c>
      <c r="K198" s="274" t="e">
        <f>VLOOKUP(A198,[0]!名簿女,11)</f>
        <v>#N/A</v>
      </c>
      <c r="L198" s="280" t="s">
        <v>31</v>
      </c>
      <c r="M198" s="280" t="e">
        <f>VLOOKUP(A198,[0]!名簿女,13)</f>
        <v>#N/A</v>
      </c>
      <c r="N198" s="335" t="e">
        <f>VLOOKUP(A198,[0]!名簿女,14)</f>
        <v>#N/A</v>
      </c>
      <c r="O198" s="335" t="s">
        <v>41</v>
      </c>
      <c r="P198" s="274"/>
      <c r="Q198" s="335" t="e">
        <f>VLOOKUP(A198,[0]!名簿女,17)</f>
        <v>#N/A</v>
      </c>
      <c r="R198" s="274"/>
      <c r="S198" s="274">
        <v>1</v>
      </c>
      <c r="T198" s="333">
        <v>19</v>
      </c>
      <c r="U198" s="232"/>
      <c r="V198" s="232" t="str">
        <f t="shared" si="7"/>
        <v/>
      </c>
      <c r="W198" s="232" t="e">
        <f t="shared" si="8"/>
        <v>#VALUE!</v>
      </c>
      <c r="X198" s="234">
        <v>179</v>
      </c>
      <c r="Y198" s="232" t="e">
        <f t="shared" si="9"/>
        <v>#VALUE!</v>
      </c>
      <c r="AA198" s="234">
        <v>10179</v>
      </c>
    </row>
    <row r="199" spans="1:27" s="234" customFormat="1" x14ac:dyDescent="0.2">
      <c r="A199" s="333"/>
      <c r="B199" s="334" t="s">
        <v>207</v>
      </c>
      <c r="C199" s="333">
        <v>5</v>
      </c>
      <c r="D199" s="274" t="s">
        <v>174</v>
      </c>
      <c r="E199" s="274"/>
      <c r="F199" s="274"/>
      <c r="G199" s="278"/>
      <c r="H199" s="274" t="s">
        <v>31</v>
      </c>
      <c r="I199" s="279"/>
      <c r="J199" s="274" t="s">
        <v>41</v>
      </c>
      <c r="K199" s="274" t="e">
        <f>VLOOKUP(A199,[0]!名簿女,11)</f>
        <v>#N/A</v>
      </c>
      <c r="L199" s="280" t="s">
        <v>31</v>
      </c>
      <c r="M199" s="280" t="e">
        <f>VLOOKUP(A199,[0]!名簿女,13)</f>
        <v>#N/A</v>
      </c>
      <c r="N199" s="335" t="e">
        <f>VLOOKUP(A199,[0]!名簿女,14)</f>
        <v>#N/A</v>
      </c>
      <c r="O199" s="335" t="s">
        <v>41</v>
      </c>
      <c r="P199" s="274"/>
      <c r="Q199" s="335" t="e">
        <f>VLOOKUP(A199,[0]!名簿女,17)</f>
        <v>#N/A</v>
      </c>
      <c r="R199" s="274"/>
      <c r="S199" s="274">
        <v>1</v>
      </c>
      <c r="T199" s="333">
        <v>20</v>
      </c>
      <c r="U199" s="232"/>
      <c r="V199" s="232" t="str">
        <f t="shared" si="7"/>
        <v/>
      </c>
      <c r="W199" s="232" t="e">
        <f t="shared" si="8"/>
        <v>#VALUE!</v>
      </c>
      <c r="X199" s="234">
        <v>180</v>
      </c>
      <c r="Y199" s="232" t="e">
        <f t="shared" si="9"/>
        <v>#VALUE!</v>
      </c>
      <c r="AA199" s="234">
        <v>10180</v>
      </c>
    </row>
    <row r="200" spans="1:27" s="234" customFormat="1" x14ac:dyDescent="0.2">
      <c r="A200" s="333"/>
      <c r="B200" s="334" t="s">
        <v>207</v>
      </c>
      <c r="C200" s="333">
        <v>5</v>
      </c>
      <c r="D200" s="274" t="s">
        <v>174</v>
      </c>
      <c r="E200" s="274"/>
      <c r="F200" s="274"/>
      <c r="G200" s="278"/>
      <c r="H200" s="274" t="s">
        <v>31</v>
      </c>
      <c r="I200" s="279"/>
      <c r="J200" s="274" t="s">
        <v>41</v>
      </c>
      <c r="K200" s="274" t="e">
        <f>VLOOKUP(A200,[0]!名簿女,11)</f>
        <v>#N/A</v>
      </c>
      <c r="L200" s="280" t="s">
        <v>31</v>
      </c>
      <c r="M200" s="280" t="e">
        <f>VLOOKUP(A200,[0]!名簿女,13)</f>
        <v>#N/A</v>
      </c>
      <c r="N200" s="335" t="e">
        <f>VLOOKUP(A200,[0]!名簿女,14)</f>
        <v>#N/A</v>
      </c>
      <c r="O200" s="335" t="s">
        <v>41</v>
      </c>
      <c r="P200" s="274"/>
      <c r="Q200" s="335" t="e">
        <f>VLOOKUP(A200,[0]!名簿女,17)</f>
        <v>#N/A</v>
      </c>
      <c r="R200" s="274"/>
      <c r="S200" s="274">
        <v>1</v>
      </c>
      <c r="T200" s="333">
        <v>21</v>
      </c>
      <c r="U200" s="232"/>
      <c r="V200" s="232" t="str">
        <f t="shared" si="7"/>
        <v/>
      </c>
      <c r="W200" s="232" t="e">
        <f t="shared" si="8"/>
        <v>#VALUE!</v>
      </c>
      <c r="X200" s="234">
        <v>181</v>
      </c>
      <c r="Y200" s="232" t="e">
        <f t="shared" si="9"/>
        <v>#VALUE!</v>
      </c>
      <c r="AA200" s="234">
        <v>10181</v>
      </c>
    </row>
    <row r="201" spans="1:27" s="234" customFormat="1" x14ac:dyDescent="0.2">
      <c r="A201" s="333"/>
      <c r="B201" s="334" t="s">
        <v>207</v>
      </c>
      <c r="C201" s="333">
        <v>5</v>
      </c>
      <c r="D201" s="274" t="s">
        <v>174</v>
      </c>
      <c r="E201" s="274"/>
      <c r="F201" s="274"/>
      <c r="G201" s="278"/>
      <c r="H201" s="274" t="s">
        <v>31</v>
      </c>
      <c r="I201" s="279"/>
      <c r="J201" s="274" t="s">
        <v>41</v>
      </c>
      <c r="K201" s="274" t="e">
        <f>VLOOKUP(A201,[0]!名簿女,11)</f>
        <v>#N/A</v>
      </c>
      <c r="L201" s="280" t="s">
        <v>31</v>
      </c>
      <c r="M201" s="280" t="e">
        <f>VLOOKUP(A201,[0]!名簿女,13)</f>
        <v>#N/A</v>
      </c>
      <c r="N201" s="335" t="e">
        <f>VLOOKUP(A201,[0]!名簿女,14)</f>
        <v>#N/A</v>
      </c>
      <c r="O201" s="335" t="s">
        <v>41</v>
      </c>
      <c r="P201" s="274"/>
      <c r="Q201" s="335" t="e">
        <f>VLOOKUP(A201,[0]!名簿女,17)</f>
        <v>#N/A</v>
      </c>
      <c r="R201" s="274"/>
      <c r="S201" s="274">
        <v>1</v>
      </c>
      <c r="T201" s="333">
        <v>22</v>
      </c>
      <c r="U201" s="232"/>
      <c r="V201" s="232" t="str">
        <f t="shared" si="7"/>
        <v/>
      </c>
      <c r="W201" s="232" t="e">
        <f t="shared" si="8"/>
        <v>#VALUE!</v>
      </c>
      <c r="X201" s="234">
        <v>182</v>
      </c>
      <c r="Y201" s="232" t="e">
        <f t="shared" si="9"/>
        <v>#VALUE!</v>
      </c>
      <c r="AA201" s="234">
        <v>10182</v>
      </c>
    </row>
    <row r="202" spans="1:27" s="234" customFormat="1" x14ac:dyDescent="0.2">
      <c r="A202" s="333"/>
      <c r="B202" s="334" t="s">
        <v>207</v>
      </c>
      <c r="C202" s="333">
        <v>5</v>
      </c>
      <c r="D202" s="274" t="s">
        <v>174</v>
      </c>
      <c r="E202" s="274"/>
      <c r="F202" s="274"/>
      <c r="G202" s="278"/>
      <c r="H202" s="274" t="s">
        <v>31</v>
      </c>
      <c r="I202" s="279"/>
      <c r="J202" s="274" t="s">
        <v>41</v>
      </c>
      <c r="K202" s="274" t="e">
        <f>VLOOKUP(A202,[0]!名簿女,11)</f>
        <v>#N/A</v>
      </c>
      <c r="L202" s="280" t="s">
        <v>31</v>
      </c>
      <c r="M202" s="280" t="e">
        <f>VLOOKUP(A202,[0]!名簿女,13)</f>
        <v>#N/A</v>
      </c>
      <c r="N202" s="335" t="e">
        <f>VLOOKUP(A202,[0]!名簿女,14)</f>
        <v>#N/A</v>
      </c>
      <c r="O202" s="335" t="s">
        <v>41</v>
      </c>
      <c r="P202" s="274"/>
      <c r="Q202" s="335" t="e">
        <f>VLOOKUP(A202,[0]!名簿女,17)</f>
        <v>#N/A</v>
      </c>
      <c r="R202" s="274"/>
      <c r="S202" s="274">
        <v>1</v>
      </c>
      <c r="T202" s="333">
        <v>23</v>
      </c>
      <c r="U202" s="232"/>
      <c r="V202" s="232" t="str">
        <f t="shared" si="7"/>
        <v/>
      </c>
      <c r="W202" s="232" t="e">
        <f t="shared" si="8"/>
        <v>#VALUE!</v>
      </c>
      <c r="X202" s="234">
        <v>183</v>
      </c>
      <c r="Y202" s="232" t="e">
        <f t="shared" si="9"/>
        <v>#VALUE!</v>
      </c>
      <c r="AA202" s="234">
        <v>10183</v>
      </c>
    </row>
    <row r="203" spans="1:27" s="234" customFormat="1" x14ac:dyDescent="0.2">
      <c r="A203" s="333"/>
      <c r="B203" s="334" t="s">
        <v>207</v>
      </c>
      <c r="C203" s="333">
        <v>5</v>
      </c>
      <c r="D203" s="274" t="s">
        <v>174</v>
      </c>
      <c r="E203" s="274"/>
      <c r="F203" s="274"/>
      <c r="G203" s="278"/>
      <c r="H203" s="274" t="s">
        <v>31</v>
      </c>
      <c r="I203" s="279"/>
      <c r="J203" s="274" t="s">
        <v>41</v>
      </c>
      <c r="K203" s="274" t="e">
        <f>VLOOKUP(A203,[0]!名簿女,11)</f>
        <v>#N/A</v>
      </c>
      <c r="L203" s="280" t="s">
        <v>31</v>
      </c>
      <c r="M203" s="280" t="e">
        <f>VLOOKUP(A203,[0]!名簿女,13)</f>
        <v>#N/A</v>
      </c>
      <c r="N203" s="335" t="e">
        <f>VLOOKUP(A203,[0]!名簿女,14)</f>
        <v>#N/A</v>
      </c>
      <c r="O203" s="335" t="s">
        <v>41</v>
      </c>
      <c r="P203" s="274"/>
      <c r="Q203" s="335" t="e">
        <f>VLOOKUP(A203,[0]!名簿女,17)</f>
        <v>#N/A</v>
      </c>
      <c r="R203" s="274"/>
      <c r="S203" s="274">
        <v>1</v>
      </c>
      <c r="T203" s="333">
        <v>24</v>
      </c>
      <c r="U203" s="232"/>
      <c r="V203" s="232" t="str">
        <f t="shared" si="7"/>
        <v/>
      </c>
      <c r="W203" s="232" t="e">
        <f t="shared" si="8"/>
        <v>#VALUE!</v>
      </c>
      <c r="X203" s="234">
        <v>184</v>
      </c>
      <c r="Y203" s="232" t="e">
        <f t="shared" si="9"/>
        <v>#VALUE!</v>
      </c>
      <c r="AA203" s="234">
        <v>10184</v>
      </c>
    </row>
    <row r="204" spans="1:27" s="234" customFormat="1" x14ac:dyDescent="0.2">
      <c r="A204" s="333"/>
      <c r="B204" s="334" t="s">
        <v>207</v>
      </c>
      <c r="C204" s="333">
        <v>5</v>
      </c>
      <c r="D204" s="274" t="s">
        <v>174</v>
      </c>
      <c r="E204" s="274"/>
      <c r="F204" s="274"/>
      <c r="G204" s="278"/>
      <c r="H204" s="274" t="s">
        <v>31</v>
      </c>
      <c r="I204" s="279"/>
      <c r="J204" s="274" t="s">
        <v>41</v>
      </c>
      <c r="K204" s="274" t="e">
        <f>VLOOKUP(A204,[0]!名簿女,11)</f>
        <v>#N/A</v>
      </c>
      <c r="L204" s="280" t="s">
        <v>31</v>
      </c>
      <c r="M204" s="280" t="e">
        <f>VLOOKUP(A204,[0]!名簿女,13)</f>
        <v>#N/A</v>
      </c>
      <c r="N204" s="335" t="e">
        <f>VLOOKUP(A204,[0]!名簿女,14)</f>
        <v>#N/A</v>
      </c>
      <c r="O204" s="335" t="s">
        <v>41</v>
      </c>
      <c r="P204" s="274"/>
      <c r="Q204" s="335" t="e">
        <f>VLOOKUP(A204,[0]!名簿女,17)</f>
        <v>#N/A</v>
      </c>
      <c r="R204" s="274"/>
      <c r="S204" s="274">
        <v>1</v>
      </c>
      <c r="T204" s="333">
        <v>25</v>
      </c>
      <c r="U204" s="232"/>
      <c r="V204" s="232" t="str">
        <f t="shared" si="7"/>
        <v/>
      </c>
      <c r="W204" s="232" t="e">
        <f t="shared" si="8"/>
        <v>#VALUE!</v>
      </c>
      <c r="X204" s="234">
        <v>185</v>
      </c>
      <c r="Y204" s="232" t="e">
        <f t="shared" si="9"/>
        <v>#VALUE!</v>
      </c>
      <c r="AA204" s="234">
        <v>10185</v>
      </c>
    </row>
    <row r="205" spans="1:27" s="234" customFormat="1" x14ac:dyDescent="0.2">
      <c r="A205" s="333"/>
      <c r="B205" s="334" t="s">
        <v>207</v>
      </c>
      <c r="C205" s="333">
        <v>5</v>
      </c>
      <c r="D205" s="274" t="s">
        <v>174</v>
      </c>
      <c r="E205" s="274"/>
      <c r="F205" s="274"/>
      <c r="G205" s="278"/>
      <c r="H205" s="274" t="s">
        <v>31</v>
      </c>
      <c r="I205" s="279"/>
      <c r="J205" s="274" t="s">
        <v>41</v>
      </c>
      <c r="K205" s="274" t="e">
        <f>VLOOKUP(A205,[0]!名簿女,11)</f>
        <v>#N/A</v>
      </c>
      <c r="L205" s="280" t="s">
        <v>31</v>
      </c>
      <c r="M205" s="280" t="e">
        <f>VLOOKUP(A205,[0]!名簿女,13)</f>
        <v>#N/A</v>
      </c>
      <c r="N205" s="335" t="e">
        <f>VLOOKUP(A205,[0]!名簿女,14)</f>
        <v>#N/A</v>
      </c>
      <c r="O205" s="335" t="s">
        <v>41</v>
      </c>
      <c r="P205" s="274"/>
      <c r="Q205" s="335" t="e">
        <f>VLOOKUP(A205,[0]!名簿女,17)</f>
        <v>#N/A</v>
      </c>
      <c r="R205" s="274"/>
      <c r="S205" s="274">
        <v>1</v>
      </c>
      <c r="T205" s="333">
        <v>26</v>
      </c>
      <c r="U205" s="232"/>
      <c r="V205" s="232" t="str">
        <f t="shared" si="7"/>
        <v/>
      </c>
      <c r="W205" s="232" t="e">
        <f t="shared" si="8"/>
        <v>#VALUE!</v>
      </c>
      <c r="X205" s="234">
        <v>186</v>
      </c>
      <c r="Y205" s="232" t="e">
        <f t="shared" si="9"/>
        <v>#VALUE!</v>
      </c>
      <c r="AA205" s="234">
        <v>10186</v>
      </c>
    </row>
    <row r="206" spans="1:27" s="234" customFormat="1" x14ac:dyDescent="0.2">
      <c r="A206" s="333"/>
      <c r="B206" s="334" t="s">
        <v>207</v>
      </c>
      <c r="C206" s="333">
        <v>5</v>
      </c>
      <c r="D206" s="274" t="s">
        <v>174</v>
      </c>
      <c r="E206" s="274"/>
      <c r="F206" s="274"/>
      <c r="G206" s="278"/>
      <c r="H206" s="274" t="s">
        <v>31</v>
      </c>
      <c r="I206" s="279"/>
      <c r="J206" s="274" t="s">
        <v>41</v>
      </c>
      <c r="K206" s="274" t="e">
        <f>VLOOKUP(A206,[0]!名簿女,11)</f>
        <v>#N/A</v>
      </c>
      <c r="L206" s="280" t="s">
        <v>31</v>
      </c>
      <c r="M206" s="280" t="e">
        <f>VLOOKUP(A206,[0]!名簿女,13)</f>
        <v>#N/A</v>
      </c>
      <c r="N206" s="335" t="e">
        <f>VLOOKUP(A206,[0]!名簿女,14)</f>
        <v>#N/A</v>
      </c>
      <c r="O206" s="335" t="s">
        <v>41</v>
      </c>
      <c r="P206" s="274"/>
      <c r="Q206" s="335" t="e">
        <f>VLOOKUP(A206,[0]!名簿女,17)</f>
        <v>#N/A</v>
      </c>
      <c r="R206" s="274"/>
      <c r="S206" s="274">
        <v>1</v>
      </c>
      <c r="T206" s="333">
        <v>27</v>
      </c>
      <c r="U206" s="232"/>
      <c r="V206" s="232" t="str">
        <f t="shared" si="7"/>
        <v/>
      </c>
      <c r="W206" s="232" t="e">
        <f t="shared" si="8"/>
        <v>#VALUE!</v>
      </c>
      <c r="X206" s="234">
        <v>187</v>
      </c>
      <c r="Y206" s="232" t="e">
        <f t="shared" si="9"/>
        <v>#VALUE!</v>
      </c>
      <c r="AA206" s="234">
        <v>10187</v>
      </c>
    </row>
    <row r="207" spans="1:27" s="234" customFormat="1" x14ac:dyDescent="0.2">
      <c r="A207" s="333"/>
      <c r="B207" s="334" t="s">
        <v>207</v>
      </c>
      <c r="C207" s="333">
        <v>5</v>
      </c>
      <c r="D207" s="274" t="s">
        <v>174</v>
      </c>
      <c r="E207" s="274"/>
      <c r="F207" s="274"/>
      <c r="G207" s="278"/>
      <c r="H207" s="274" t="s">
        <v>31</v>
      </c>
      <c r="I207" s="279"/>
      <c r="J207" s="274" t="s">
        <v>41</v>
      </c>
      <c r="K207" s="274" t="e">
        <f>VLOOKUP(A207,[0]!名簿女,11)</f>
        <v>#N/A</v>
      </c>
      <c r="L207" s="280" t="s">
        <v>31</v>
      </c>
      <c r="M207" s="280" t="e">
        <f>VLOOKUP(A207,[0]!名簿女,13)</f>
        <v>#N/A</v>
      </c>
      <c r="N207" s="335" t="e">
        <f>VLOOKUP(A207,[0]!名簿女,14)</f>
        <v>#N/A</v>
      </c>
      <c r="O207" s="335" t="s">
        <v>41</v>
      </c>
      <c r="P207" s="274"/>
      <c r="Q207" s="335" t="e">
        <f>VLOOKUP(A207,[0]!名簿女,17)</f>
        <v>#N/A</v>
      </c>
      <c r="R207" s="274"/>
      <c r="S207" s="274">
        <v>1</v>
      </c>
      <c r="T207" s="333">
        <v>28</v>
      </c>
      <c r="U207" s="232"/>
      <c r="V207" s="232" t="str">
        <f t="shared" si="7"/>
        <v/>
      </c>
      <c r="W207" s="232" t="e">
        <f t="shared" si="8"/>
        <v>#VALUE!</v>
      </c>
      <c r="X207" s="234">
        <v>188</v>
      </c>
      <c r="Y207" s="232" t="e">
        <f t="shared" si="9"/>
        <v>#VALUE!</v>
      </c>
      <c r="AA207" s="234">
        <v>10188</v>
      </c>
    </row>
    <row r="208" spans="1:27" s="234" customFormat="1" x14ac:dyDescent="0.2">
      <c r="A208" s="333"/>
      <c r="B208" s="334" t="s">
        <v>207</v>
      </c>
      <c r="C208" s="333">
        <v>5</v>
      </c>
      <c r="D208" s="274" t="s">
        <v>174</v>
      </c>
      <c r="E208" s="274"/>
      <c r="F208" s="274"/>
      <c r="G208" s="278"/>
      <c r="H208" s="274" t="s">
        <v>31</v>
      </c>
      <c r="I208" s="279"/>
      <c r="J208" s="274" t="s">
        <v>41</v>
      </c>
      <c r="K208" s="274" t="e">
        <f>VLOOKUP(A208,[0]!名簿女,11)</f>
        <v>#N/A</v>
      </c>
      <c r="L208" s="280" t="s">
        <v>31</v>
      </c>
      <c r="M208" s="280" t="e">
        <f>VLOOKUP(A208,[0]!名簿女,13)</f>
        <v>#N/A</v>
      </c>
      <c r="N208" s="335" t="e">
        <f>VLOOKUP(A208,[0]!名簿女,14)</f>
        <v>#N/A</v>
      </c>
      <c r="O208" s="335" t="s">
        <v>41</v>
      </c>
      <c r="P208" s="274"/>
      <c r="Q208" s="335" t="e">
        <f>VLOOKUP(A208,[0]!名簿女,17)</f>
        <v>#N/A</v>
      </c>
      <c r="R208" s="274"/>
      <c r="S208" s="274">
        <v>1</v>
      </c>
      <c r="T208" s="333">
        <v>29</v>
      </c>
      <c r="U208" s="232"/>
      <c r="V208" s="232" t="str">
        <f t="shared" si="7"/>
        <v/>
      </c>
      <c r="W208" s="232" t="e">
        <f t="shared" si="8"/>
        <v>#VALUE!</v>
      </c>
      <c r="X208" s="234">
        <v>189</v>
      </c>
      <c r="Y208" s="232" t="e">
        <f t="shared" si="9"/>
        <v>#VALUE!</v>
      </c>
      <c r="AA208" s="234">
        <v>10189</v>
      </c>
    </row>
    <row r="209" spans="1:27" s="234" customFormat="1" ht="14.5" thickBot="1" x14ac:dyDescent="0.25">
      <c r="A209" s="336"/>
      <c r="B209" s="337" t="s">
        <v>207</v>
      </c>
      <c r="C209" s="336">
        <v>5</v>
      </c>
      <c r="D209" s="295" t="s">
        <v>174</v>
      </c>
      <c r="E209" s="295"/>
      <c r="F209" s="295"/>
      <c r="G209" s="338"/>
      <c r="H209" s="295" t="s">
        <v>31</v>
      </c>
      <c r="I209" s="339"/>
      <c r="J209" s="295" t="s">
        <v>41</v>
      </c>
      <c r="K209" s="295" t="e">
        <f>VLOOKUP(A209,[0]!名簿女,11)</f>
        <v>#N/A</v>
      </c>
      <c r="L209" s="340" t="s">
        <v>31</v>
      </c>
      <c r="M209" s="340" t="e">
        <f>VLOOKUP(A209,[0]!名簿女,13)</f>
        <v>#N/A</v>
      </c>
      <c r="N209" s="341" t="e">
        <f>VLOOKUP(A209,[0]!名簿女,14)</f>
        <v>#N/A</v>
      </c>
      <c r="O209" s="341" t="s">
        <v>41</v>
      </c>
      <c r="P209" s="295"/>
      <c r="Q209" s="341" t="e">
        <f>VLOOKUP(A209,[0]!名簿女,17)</f>
        <v>#N/A</v>
      </c>
      <c r="R209" s="295"/>
      <c r="S209" s="295">
        <v>1</v>
      </c>
      <c r="T209" s="336">
        <v>30</v>
      </c>
      <c r="U209" s="232"/>
      <c r="V209" s="232" t="str">
        <f t="shared" si="7"/>
        <v/>
      </c>
      <c r="W209" s="232" t="e">
        <f t="shared" si="8"/>
        <v>#VALUE!</v>
      </c>
      <c r="X209" s="234">
        <v>190</v>
      </c>
      <c r="Y209" s="232" t="e">
        <f t="shared" si="9"/>
        <v>#VALUE!</v>
      </c>
      <c r="AA209" s="234">
        <v>10190</v>
      </c>
    </row>
    <row r="210" spans="1:27" s="234" customFormat="1" x14ac:dyDescent="0.2">
      <c r="A210" s="328"/>
      <c r="B210" s="327" t="s">
        <v>207</v>
      </c>
      <c r="C210" s="328">
        <v>6</v>
      </c>
      <c r="D210" s="294"/>
      <c r="E210" s="294"/>
      <c r="F210" s="294"/>
      <c r="G210" s="329"/>
      <c r="H210" s="294" t="s">
        <v>31</v>
      </c>
      <c r="I210" s="330"/>
      <c r="J210" s="294" t="s">
        <v>41</v>
      </c>
      <c r="K210" s="294" t="e">
        <f>VLOOKUP(A210,[0]!名簿女,11)</f>
        <v>#N/A</v>
      </c>
      <c r="L210" s="331" t="s">
        <v>31</v>
      </c>
      <c r="M210" s="331" t="e">
        <f>VLOOKUP(A210,[0]!名簿女,13)</f>
        <v>#N/A</v>
      </c>
      <c r="N210" s="332" t="e">
        <f>VLOOKUP(A210,[0]!名簿女,14)</f>
        <v>#N/A</v>
      </c>
      <c r="O210" s="332" t="s">
        <v>41</v>
      </c>
      <c r="P210" s="294"/>
      <c r="Q210" s="332" t="e">
        <f>VLOOKUP(A210,[0]!名簿女,17)</f>
        <v>#N/A</v>
      </c>
      <c r="R210" s="294"/>
      <c r="S210" s="294">
        <v>1</v>
      </c>
      <c r="T210" s="328">
        <v>1</v>
      </c>
      <c r="U210" s="232"/>
      <c r="V210" s="232" t="str">
        <f t="shared" si="7"/>
        <v/>
      </c>
      <c r="W210" s="232" t="e">
        <f>RANK(V210,$V$209:$V$239,1)</f>
        <v>#VALUE!</v>
      </c>
      <c r="X210" s="234">
        <v>191</v>
      </c>
      <c r="Y210" s="232" t="e">
        <f>RANK(V210,V$210:V$239,1)</f>
        <v>#VALUE!</v>
      </c>
      <c r="AA210" s="234">
        <v>10191</v>
      </c>
    </row>
    <row r="211" spans="1:27" s="234" customFormat="1" x14ac:dyDescent="0.2">
      <c r="A211" s="333"/>
      <c r="B211" s="334" t="s">
        <v>207</v>
      </c>
      <c r="C211" s="333">
        <v>6</v>
      </c>
      <c r="D211" s="274"/>
      <c r="E211" s="274"/>
      <c r="F211" s="274"/>
      <c r="G211" s="278"/>
      <c r="H211" s="274" t="s">
        <v>31</v>
      </c>
      <c r="I211" s="279"/>
      <c r="J211" s="274" t="s">
        <v>41</v>
      </c>
      <c r="K211" s="274" t="e">
        <f>VLOOKUP(A211,[0]!名簿女,11)</f>
        <v>#N/A</v>
      </c>
      <c r="L211" s="280" t="s">
        <v>31</v>
      </c>
      <c r="M211" s="280" t="e">
        <f>VLOOKUP(A211,[0]!名簿女,13)</f>
        <v>#N/A</v>
      </c>
      <c r="N211" s="335" t="e">
        <f>VLOOKUP(A211,[0]!名簿女,14)</f>
        <v>#N/A</v>
      </c>
      <c r="O211" s="335" t="s">
        <v>41</v>
      </c>
      <c r="P211" s="274"/>
      <c r="Q211" s="335" t="e">
        <f>VLOOKUP(A211,[0]!名簿女,17)</f>
        <v>#N/A</v>
      </c>
      <c r="R211" s="274"/>
      <c r="S211" s="274">
        <v>1</v>
      </c>
      <c r="T211" s="333">
        <v>2</v>
      </c>
      <c r="U211" s="232"/>
      <c r="V211" s="232" t="str">
        <f t="shared" si="7"/>
        <v/>
      </c>
      <c r="W211" s="232" t="e">
        <f t="shared" ref="W211:W239" si="10">RANK(V211,$V$209:$V$239,1)</f>
        <v>#VALUE!</v>
      </c>
      <c r="X211" s="234">
        <v>192</v>
      </c>
      <c r="Y211" s="232" t="e">
        <f t="shared" ref="Y211:Y239" si="11">RANK(V211,V$210:V$239,1)</f>
        <v>#VALUE!</v>
      </c>
      <c r="AA211" s="234">
        <v>10192</v>
      </c>
    </row>
    <row r="212" spans="1:27" s="234" customFormat="1" x14ac:dyDescent="0.2">
      <c r="A212" s="333"/>
      <c r="B212" s="334" t="s">
        <v>207</v>
      </c>
      <c r="C212" s="333">
        <v>6</v>
      </c>
      <c r="D212" s="274"/>
      <c r="E212" s="274"/>
      <c r="F212" s="274"/>
      <c r="G212" s="278"/>
      <c r="H212" s="274" t="s">
        <v>31</v>
      </c>
      <c r="I212" s="279"/>
      <c r="J212" s="274" t="s">
        <v>41</v>
      </c>
      <c r="K212" s="274" t="e">
        <f>VLOOKUP(A212,[0]!名簿女,11)</f>
        <v>#N/A</v>
      </c>
      <c r="L212" s="280" t="s">
        <v>31</v>
      </c>
      <c r="M212" s="280" t="e">
        <f>VLOOKUP(A212,[0]!名簿女,13)</f>
        <v>#N/A</v>
      </c>
      <c r="N212" s="335" t="e">
        <f>VLOOKUP(A212,[0]!名簿女,14)</f>
        <v>#N/A</v>
      </c>
      <c r="O212" s="335" t="s">
        <v>41</v>
      </c>
      <c r="P212" s="274"/>
      <c r="Q212" s="335" t="e">
        <f>VLOOKUP(A212,[0]!名簿女,17)</f>
        <v>#N/A</v>
      </c>
      <c r="R212" s="274"/>
      <c r="S212" s="274">
        <v>1</v>
      </c>
      <c r="T212" s="333">
        <v>3</v>
      </c>
      <c r="U212" s="232"/>
      <c r="V212" s="232" t="str">
        <f t="shared" si="7"/>
        <v/>
      </c>
      <c r="W212" s="232" t="e">
        <f t="shared" si="10"/>
        <v>#VALUE!</v>
      </c>
      <c r="X212" s="234">
        <v>193</v>
      </c>
      <c r="Y212" s="232" t="e">
        <f t="shared" si="11"/>
        <v>#VALUE!</v>
      </c>
      <c r="AA212" s="234">
        <v>10193</v>
      </c>
    </row>
    <row r="213" spans="1:27" s="234" customFormat="1" x14ac:dyDescent="0.2">
      <c r="A213" s="333"/>
      <c r="B213" s="334" t="s">
        <v>207</v>
      </c>
      <c r="C213" s="333">
        <v>6</v>
      </c>
      <c r="D213" s="274"/>
      <c r="E213" s="274"/>
      <c r="F213" s="274"/>
      <c r="G213" s="278"/>
      <c r="H213" s="274" t="s">
        <v>31</v>
      </c>
      <c r="I213" s="279"/>
      <c r="J213" s="274" t="s">
        <v>41</v>
      </c>
      <c r="K213" s="274" t="e">
        <f>VLOOKUP(A213,[0]!名簿女,11)</f>
        <v>#N/A</v>
      </c>
      <c r="L213" s="280" t="s">
        <v>31</v>
      </c>
      <c r="M213" s="280" t="e">
        <f>VLOOKUP(A213,[0]!名簿女,13)</f>
        <v>#N/A</v>
      </c>
      <c r="N213" s="335" t="e">
        <f>VLOOKUP(A213,[0]!名簿女,14)</f>
        <v>#N/A</v>
      </c>
      <c r="O213" s="335" t="s">
        <v>41</v>
      </c>
      <c r="P213" s="274"/>
      <c r="Q213" s="335" t="e">
        <f>VLOOKUP(A213,[0]!名簿女,17)</f>
        <v>#N/A</v>
      </c>
      <c r="R213" s="274"/>
      <c r="S213" s="274">
        <v>1</v>
      </c>
      <c r="T213" s="333">
        <v>4</v>
      </c>
      <c r="U213" s="232"/>
      <c r="V213" s="232" t="str">
        <f t="shared" ref="V213:V276" si="12">IF(OR(G213="",G213="DNS",G213="DQ",G213="NM"),"",(E213*60+G213))</f>
        <v/>
      </c>
      <c r="W213" s="232" t="e">
        <f t="shared" si="10"/>
        <v>#VALUE!</v>
      </c>
      <c r="X213" s="234">
        <v>194</v>
      </c>
      <c r="Y213" s="232" t="e">
        <f t="shared" si="11"/>
        <v>#VALUE!</v>
      </c>
      <c r="AA213" s="234">
        <v>10194</v>
      </c>
    </row>
    <row r="214" spans="1:27" s="234" customFormat="1" x14ac:dyDescent="0.2">
      <c r="A214" s="333"/>
      <c r="B214" s="334" t="s">
        <v>207</v>
      </c>
      <c r="C214" s="333">
        <v>6</v>
      </c>
      <c r="D214" s="274"/>
      <c r="E214" s="274"/>
      <c r="F214" s="274"/>
      <c r="G214" s="278"/>
      <c r="H214" s="274" t="s">
        <v>31</v>
      </c>
      <c r="I214" s="279"/>
      <c r="J214" s="274" t="s">
        <v>41</v>
      </c>
      <c r="K214" s="274" t="e">
        <f>VLOOKUP(A214,[0]!名簿女,11)</f>
        <v>#N/A</v>
      </c>
      <c r="L214" s="280" t="s">
        <v>31</v>
      </c>
      <c r="M214" s="280" t="e">
        <f>VLOOKUP(A214,[0]!名簿女,13)</f>
        <v>#N/A</v>
      </c>
      <c r="N214" s="335" t="e">
        <f>VLOOKUP(A214,[0]!名簿女,14)</f>
        <v>#N/A</v>
      </c>
      <c r="O214" s="335" t="s">
        <v>41</v>
      </c>
      <c r="P214" s="274"/>
      <c r="Q214" s="335" t="e">
        <f>VLOOKUP(A214,[0]!名簿女,17)</f>
        <v>#N/A</v>
      </c>
      <c r="R214" s="274"/>
      <c r="S214" s="274">
        <v>1</v>
      </c>
      <c r="T214" s="333">
        <v>5</v>
      </c>
      <c r="U214" s="232"/>
      <c r="V214" s="232" t="str">
        <f t="shared" si="12"/>
        <v/>
      </c>
      <c r="W214" s="232" t="e">
        <f t="shared" si="10"/>
        <v>#VALUE!</v>
      </c>
      <c r="X214" s="234">
        <v>195</v>
      </c>
      <c r="Y214" s="232" t="e">
        <f t="shared" si="11"/>
        <v>#VALUE!</v>
      </c>
      <c r="AA214" s="234">
        <v>10195</v>
      </c>
    </row>
    <row r="215" spans="1:27" s="234" customFormat="1" x14ac:dyDescent="0.2">
      <c r="A215" s="333"/>
      <c r="B215" s="334" t="s">
        <v>207</v>
      </c>
      <c r="C215" s="333">
        <v>6</v>
      </c>
      <c r="D215" s="274"/>
      <c r="E215" s="274"/>
      <c r="F215" s="274"/>
      <c r="G215" s="278"/>
      <c r="H215" s="274" t="s">
        <v>31</v>
      </c>
      <c r="I215" s="279"/>
      <c r="J215" s="274" t="s">
        <v>41</v>
      </c>
      <c r="K215" s="274" t="e">
        <f>VLOOKUP(A215,[0]!名簿女,11)</f>
        <v>#N/A</v>
      </c>
      <c r="L215" s="280" t="s">
        <v>31</v>
      </c>
      <c r="M215" s="280" t="e">
        <f>VLOOKUP(A215,[0]!名簿女,13)</f>
        <v>#N/A</v>
      </c>
      <c r="N215" s="335" t="e">
        <f>VLOOKUP(A215,[0]!名簿女,14)</f>
        <v>#N/A</v>
      </c>
      <c r="O215" s="335" t="s">
        <v>41</v>
      </c>
      <c r="P215" s="274"/>
      <c r="Q215" s="335" t="e">
        <f>VLOOKUP(A215,[0]!名簿女,17)</f>
        <v>#N/A</v>
      </c>
      <c r="R215" s="274"/>
      <c r="S215" s="274">
        <v>1</v>
      </c>
      <c r="T215" s="333">
        <v>6</v>
      </c>
      <c r="U215" s="232"/>
      <c r="V215" s="232" t="str">
        <f t="shared" si="12"/>
        <v/>
      </c>
      <c r="W215" s="232" t="e">
        <f t="shared" si="10"/>
        <v>#VALUE!</v>
      </c>
      <c r="X215" s="234">
        <v>196</v>
      </c>
      <c r="Y215" s="232" t="e">
        <f t="shared" si="11"/>
        <v>#VALUE!</v>
      </c>
      <c r="AA215" s="234">
        <v>10196</v>
      </c>
    </row>
    <row r="216" spans="1:27" s="234" customFormat="1" x14ac:dyDescent="0.2">
      <c r="A216" s="333"/>
      <c r="B216" s="334" t="s">
        <v>207</v>
      </c>
      <c r="C216" s="333">
        <v>6</v>
      </c>
      <c r="D216" s="274"/>
      <c r="E216" s="274"/>
      <c r="F216" s="274"/>
      <c r="G216" s="278"/>
      <c r="H216" s="274" t="s">
        <v>31</v>
      </c>
      <c r="I216" s="279"/>
      <c r="J216" s="274" t="s">
        <v>41</v>
      </c>
      <c r="K216" s="274" t="e">
        <f>VLOOKUP(A216,[0]!名簿女,11)</f>
        <v>#N/A</v>
      </c>
      <c r="L216" s="280" t="s">
        <v>31</v>
      </c>
      <c r="M216" s="280" t="e">
        <f>VLOOKUP(A216,[0]!名簿女,13)</f>
        <v>#N/A</v>
      </c>
      <c r="N216" s="335" t="e">
        <f>VLOOKUP(A216,[0]!名簿女,14)</f>
        <v>#N/A</v>
      </c>
      <c r="O216" s="335" t="s">
        <v>41</v>
      </c>
      <c r="P216" s="274"/>
      <c r="Q216" s="335" t="e">
        <f>VLOOKUP(A216,[0]!名簿女,17)</f>
        <v>#N/A</v>
      </c>
      <c r="R216" s="274"/>
      <c r="S216" s="274">
        <v>1</v>
      </c>
      <c r="T216" s="333">
        <v>7</v>
      </c>
      <c r="U216" s="232"/>
      <c r="V216" s="232" t="str">
        <f t="shared" si="12"/>
        <v/>
      </c>
      <c r="W216" s="232" t="e">
        <f t="shared" si="10"/>
        <v>#VALUE!</v>
      </c>
      <c r="X216" s="234">
        <v>197</v>
      </c>
      <c r="Y216" s="232" t="e">
        <f t="shared" si="11"/>
        <v>#VALUE!</v>
      </c>
      <c r="AA216" s="234">
        <v>10197</v>
      </c>
    </row>
    <row r="217" spans="1:27" s="234" customFormat="1" x14ac:dyDescent="0.2">
      <c r="A217" s="333"/>
      <c r="B217" s="334" t="s">
        <v>207</v>
      </c>
      <c r="C217" s="333">
        <v>6</v>
      </c>
      <c r="D217" s="274"/>
      <c r="E217" s="274"/>
      <c r="F217" s="274"/>
      <c r="G217" s="278"/>
      <c r="H217" s="274" t="s">
        <v>31</v>
      </c>
      <c r="I217" s="279"/>
      <c r="J217" s="274" t="s">
        <v>41</v>
      </c>
      <c r="K217" s="274" t="e">
        <f>VLOOKUP(A217,[0]!名簿女,11)</f>
        <v>#N/A</v>
      </c>
      <c r="L217" s="280" t="s">
        <v>31</v>
      </c>
      <c r="M217" s="280" t="e">
        <f>VLOOKUP(A217,[0]!名簿女,13)</f>
        <v>#N/A</v>
      </c>
      <c r="N217" s="335" t="e">
        <f>VLOOKUP(A217,[0]!名簿女,14)</f>
        <v>#N/A</v>
      </c>
      <c r="O217" s="335" t="s">
        <v>41</v>
      </c>
      <c r="P217" s="274"/>
      <c r="Q217" s="335" t="e">
        <f>VLOOKUP(A217,[0]!名簿女,17)</f>
        <v>#N/A</v>
      </c>
      <c r="R217" s="274"/>
      <c r="S217" s="274">
        <v>1</v>
      </c>
      <c r="T217" s="333">
        <v>8</v>
      </c>
      <c r="U217" s="232"/>
      <c r="V217" s="232" t="str">
        <f t="shared" si="12"/>
        <v/>
      </c>
      <c r="W217" s="232" t="e">
        <f t="shared" si="10"/>
        <v>#VALUE!</v>
      </c>
      <c r="X217" s="234">
        <v>198</v>
      </c>
      <c r="Y217" s="232" t="e">
        <f t="shared" si="11"/>
        <v>#VALUE!</v>
      </c>
      <c r="AA217" s="234">
        <v>10198</v>
      </c>
    </row>
    <row r="218" spans="1:27" s="234" customFormat="1" x14ac:dyDescent="0.2">
      <c r="A218" s="333"/>
      <c r="B218" s="334" t="s">
        <v>207</v>
      </c>
      <c r="C218" s="333">
        <v>6</v>
      </c>
      <c r="D218" s="274"/>
      <c r="E218" s="274"/>
      <c r="F218" s="274"/>
      <c r="G218" s="278"/>
      <c r="H218" s="274" t="s">
        <v>31</v>
      </c>
      <c r="I218" s="279"/>
      <c r="J218" s="274" t="s">
        <v>41</v>
      </c>
      <c r="K218" s="274" t="e">
        <f>VLOOKUP(A218,[0]!名簿女,11)</f>
        <v>#N/A</v>
      </c>
      <c r="L218" s="280" t="s">
        <v>31</v>
      </c>
      <c r="M218" s="280" t="e">
        <f>VLOOKUP(A218,[0]!名簿女,13)</f>
        <v>#N/A</v>
      </c>
      <c r="N218" s="335" t="e">
        <f>VLOOKUP(A218,[0]!名簿女,14)</f>
        <v>#N/A</v>
      </c>
      <c r="O218" s="335" t="s">
        <v>41</v>
      </c>
      <c r="P218" s="274"/>
      <c r="Q218" s="335" t="e">
        <f>VLOOKUP(A218,[0]!名簿女,17)</f>
        <v>#N/A</v>
      </c>
      <c r="R218" s="274"/>
      <c r="S218" s="274">
        <v>1</v>
      </c>
      <c r="T218" s="333">
        <v>9</v>
      </c>
      <c r="U218" s="232"/>
      <c r="V218" s="232" t="str">
        <f t="shared" si="12"/>
        <v/>
      </c>
      <c r="W218" s="232" t="e">
        <f t="shared" si="10"/>
        <v>#VALUE!</v>
      </c>
      <c r="X218" s="234">
        <v>199</v>
      </c>
      <c r="Y218" s="232" t="e">
        <f t="shared" si="11"/>
        <v>#VALUE!</v>
      </c>
      <c r="AA218" s="234">
        <v>10199</v>
      </c>
    </row>
    <row r="219" spans="1:27" s="234" customFormat="1" x14ac:dyDescent="0.2">
      <c r="A219" s="333"/>
      <c r="B219" s="334" t="s">
        <v>207</v>
      </c>
      <c r="C219" s="333">
        <v>6</v>
      </c>
      <c r="D219" s="274"/>
      <c r="E219" s="274"/>
      <c r="F219" s="274"/>
      <c r="G219" s="278"/>
      <c r="H219" s="274" t="s">
        <v>31</v>
      </c>
      <c r="I219" s="279"/>
      <c r="J219" s="274" t="s">
        <v>41</v>
      </c>
      <c r="K219" s="274" t="e">
        <f>VLOOKUP(A219,[0]!名簿女,11)</f>
        <v>#N/A</v>
      </c>
      <c r="L219" s="280" t="s">
        <v>31</v>
      </c>
      <c r="M219" s="280" t="e">
        <f>VLOOKUP(A219,[0]!名簿女,13)</f>
        <v>#N/A</v>
      </c>
      <c r="N219" s="335" t="e">
        <f>VLOOKUP(A219,[0]!名簿女,14)</f>
        <v>#N/A</v>
      </c>
      <c r="O219" s="335" t="s">
        <v>41</v>
      </c>
      <c r="P219" s="274"/>
      <c r="Q219" s="335" t="e">
        <f>VLOOKUP(A219,[0]!名簿女,17)</f>
        <v>#N/A</v>
      </c>
      <c r="R219" s="274"/>
      <c r="S219" s="274">
        <v>1</v>
      </c>
      <c r="T219" s="333">
        <v>10</v>
      </c>
      <c r="U219" s="232"/>
      <c r="V219" s="232" t="str">
        <f t="shared" si="12"/>
        <v/>
      </c>
      <c r="W219" s="232" t="e">
        <f t="shared" si="10"/>
        <v>#VALUE!</v>
      </c>
      <c r="X219" s="234">
        <v>200</v>
      </c>
      <c r="Y219" s="232" t="e">
        <f t="shared" si="11"/>
        <v>#VALUE!</v>
      </c>
      <c r="AA219" s="234">
        <v>10200</v>
      </c>
    </row>
    <row r="220" spans="1:27" s="234" customFormat="1" x14ac:dyDescent="0.2">
      <c r="A220" s="333"/>
      <c r="B220" s="334" t="s">
        <v>207</v>
      </c>
      <c r="C220" s="333">
        <v>6</v>
      </c>
      <c r="D220" s="274"/>
      <c r="E220" s="274"/>
      <c r="F220" s="274"/>
      <c r="G220" s="278"/>
      <c r="H220" s="274" t="s">
        <v>31</v>
      </c>
      <c r="I220" s="279"/>
      <c r="J220" s="274" t="s">
        <v>41</v>
      </c>
      <c r="K220" s="274" t="e">
        <f>VLOOKUP(A220,[0]!名簿女,11)</f>
        <v>#N/A</v>
      </c>
      <c r="L220" s="280" t="s">
        <v>31</v>
      </c>
      <c r="M220" s="280" t="e">
        <f>VLOOKUP(A220,[0]!名簿女,13)</f>
        <v>#N/A</v>
      </c>
      <c r="N220" s="335" t="e">
        <f>VLOOKUP(A220,[0]!名簿女,14)</f>
        <v>#N/A</v>
      </c>
      <c r="O220" s="335" t="s">
        <v>41</v>
      </c>
      <c r="P220" s="274"/>
      <c r="Q220" s="335" t="e">
        <f>VLOOKUP(A220,[0]!名簿女,17)</f>
        <v>#N/A</v>
      </c>
      <c r="R220" s="274"/>
      <c r="S220" s="274">
        <v>1</v>
      </c>
      <c r="T220" s="333">
        <v>11</v>
      </c>
      <c r="U220" s="232"/>
      <c r="V220" s="232" t="str">
        <f t="shared" si="12"/>
        <v/>
      </c>
      <c r="W220" s="232" t="e">
        <f t="shared" si="10"/>
        <v>#VALUE!</v>
      </c>
      <c r="X220" s="234">
        <v>201</v>
      </c>
      <c r="Y220" s="232" t="e">
        <f t="shared" si="11"/>
        <v>#VALUE!</v>
      </c>
      <c r="AA220" s="234">
        <v>10201</v>
      </c>
    </row>
    <row r="221" spans="1:27" s="234" customFormat="1" x14ac:dyDescent="0.2">
      <c r="A221" s="333"/>
      <c r="B221" s="334" t="s">
        <v>207</v>
      </c>
      <c r="C221" s="333">
        <v>6</v>
      </c>
      <c r="D221" s="274"/>
      <c r="E221" s="274"/>
      <c r="F221" s="274"/>
      <c r="G221" s="278"/>
      <c r="H221" s="274" t="s">
        <v>31</v>
      </c>
      <c r="I221" s="279"/>
      <c r="J221" s="274" t="s">
        <v>41</v>
      </c>
      <c r="K221" s="274" t="e">
        <f>VLOOKUP(A221,[0]!名簿女,11)</f>
        <v>#N/A</v>
      </c>
      <c r="L221" s="280" t="s">
        <v>31</v>
      </c>
      <c r="M221" s="280" t="e">
        <f>VLOOKUP(A221,[0]!名簿女,13)</f>
        <v>#N/A</v>
      </c>
      <c r="N221" s="335" t="e">
        <f>VLOOKUP(A221,[0]!名簿女,14)</f>
        <v>#N/A</v>
      </c>
      <c r="O221" s="335" t="s">
        <v>41</v>
      </c>
      <c r="P221" s="274"/>
      <c r="Q221" s="335" t="e">
        <f>VLOOKUP(A221,[0]!名簿女,17)</f>
        <v>#N/A</v>
      </c>
      <c r="R221" s="274"/>
      <c r="S221" s="274">
        <v>1</v>
      </c>
      <c r="T221" s="333">
        <v>12</v>
      </c>
      <c r="U221" s="232"/>
      <c r="V221" s="232" t="str">
        <f t="shared" si="12"/>
        <v/>
      </c>
      <c r="W221" s="232" t="e">
        <f t="shared" si="10"/>
        <v>#VALUE!</v>
      </c>
      <c r="X221" s="234">
        <v>202</v>
      </c>
      <c r="Y221" s="232" t="e">
        <f t="shared" si="11"/>
        <v>#VALUE!</v>
      </c>
      <c r="AA221" s="234">
        <v>10202</v>
      </c>
    </row>
    <row r="222" spans="1:27" s="234" customFormat="1" x14ac:dyDescent="0.2">
      <c r="A222" s="333"/>
      <c r="B222" s="334" t="s">
        <v>207</v>
      </c>
      <c r="C222" s="333">
        <v>6</v>
      </c>
      <c r="D222" s="274"/>
      <c r="E222" s="274"/>
      <c r="F222" s="274"/>
      <c r="G222" s="278"/>
      <c r="H222" s="274" t="s">
        <v>31</v>
      </c>
      <c r="I222" s="279"/>
      <c r="J222" s="274" t="s">
        <v>41</v>
      </c>
      <c r="K222" s="274" t="e">
        <f>VLOOKUP(A222,[0]!名簿女,11)</f>
        <v>#N/A</v>
      </c>
      <c r="L222" s="280" t="s">
        <v>31</v>
      </c>
      <c r="M222" s="280" t="e">
        <f>VLOOKUP(A222,[0]!名簿女,13)</f>
        <v>#N/A</v>
      </c>
      <c r="N222" s="335" t="e">
        <f>VLOOKUP(A222,[0]!名簿女,14)</f>
        <v>#N/A</v>
      </c>
      <c r="O222" s="335" t="s">
        <v>41</v>
      </c>
      <c r="P222" s="274"/>
      <c r="Q222" s="335" t="e">
        <f>VLOOKUP(A222,[0]!名簿女,17)</f>
        <v>#N/A</v>
      </c>
      <c r="R222" s="274"/>
      <c r="S222" s="274">
        <v>1</v>
      </c>
      <c r="T222" s="333">
        <v>13</v>
      </c>
      <c r="U222" s="232"/>
      <c r="V222" s="232" t="str">
        <f t="shared" si="12"/>
        <v/>
      </c>
      <c r="W222" s="232" t="e">
        <f t="shared" si="10"/>
        <v>#VALUE!</v>
      </c>
      <c r="X222" s="234">
        <v>203</v>
      </c>
      <c r="Y222" s="232" t="e">
        <f t="shared" si="11"/>
        <v>#VALUE!</v>
      </c>
      <c r="AA222" s="234">
        <v>10203</v>
      </c>
    </row>
    <row r="223" spans="1:27" s="234" customFormat="1" x14ac:dyDescent="0.2">
      <c r="A223" s="333"/>
      <c r="B223" s="334" t="s">
        <v>207</v>
      </c>
      <c r="C223" s="333">
        <v>6</v>
      </c>
      <c r="D223" s="274"/>
      <c r="E223" s="274"/>
      <c r="F223" s="274"/>
      <c r="G223" s="278"/>
      <c r="H223" s="274" t="s">
        <v>31</v>
      </c>
      <c r="I223" s="279"/>
      <c r="J223" s="274" t="s">
        <v>41</v>
      </c>
      <c r="K223" s="274" t="e">
        <f>VLOOKUP(A223,[0]!名簿女,11)</f>
        <v>#N/A</v>
      </c>
      <c r="L223" s="280" t="s">
        <v>31</v>
      </c>
      <c r="M223" s="280" t="e">
        <f>VLOOKUP(A223,[0]!名簿女,13)</f>
        <v>#N/A</v>
      </c>
      <c r="N223" s="335" t="e">
        <f>VLOOKUP(A223,[0]!名簿女,14)</f>
        <v>#N/A</v>
      </c>
      <c r="O223" s="335" t="s">
        <v>41</v>
      </c>
      <c r="P223" s="274"/>
      <c r="Q223" s="335" t="e">
        <f>VLOOKUP(A223,[0]!名簿女,17)</f>
        <v>#N/A</v>
      </c>
      <c r="R223" s="274"/>
      <c r="S223" s="274">
        <v>1</v>
      </c>
      <c r="T223" s="333">
        <v>14</v>
      </c>
      <c r="U223" s="232"/>
      <c r="V223" s="232" t="str">
        <f t="shared" si="12"/>
        <v/>
      </c>
      <c r="W223" s="232" t="e">
        <f t="shared" si="10"/>
        <v>#VALUE!</v>
      </c>
      <c r="X223" s="234">
        <v>204</v>
      </c>
      <c r="Y223" s="232" t="e">
        <f t="shared" si="11"/>
        <v>#VALUE!</v>
      </c>
      <c r="AA223" s="234">
        <v>10204</v>
      </c>
    </row>
    <row r="224" spans="1:27" s="234" customFormat="1" x14ac:dyDescent="0.2">
      <c r="A224" s="333"/>
      <c r="B224" s="334" t="s">
        <v>207</v>
      </c>
      <c r="C224" s="333">
        <v>6</v>
      </c>
      <c r="D224" s="274"/>
      <c r="E224" s="274"/>
      <c r="F224" s="274"/>
      <c r="G224" s="278"/>
      <c r="H224" s="274" t="s">
        <v>31</v>
      </c>
      <c r="I224" s="279"/>
      <c r="J224" s="274" t="s">
        <v>41</v>
      </c>
      <c r="K224" s="274" t="e">
        <f>VLOOKUP(A224,[0]!名簿女,11)</f>
        <v>#N/A</v>
      </c>
      <c r="L224" s="280" t="s">
        <v>31</v>
      </c>
      <c r="M224" s="280" t="e">
        <f>VLOOKUP(A224,[0]!名簿女,13)</f>
        <v>#N/A</v>
      </c>
      <c r="N224" s="335" t="e">
        <f>VLOOKUP(A224,[0]!名簿女,14)</f>
        <v>#N/A</v>
      </c>
      <c r="O224" s="335" t="s">
        <v>41</v>
      </c>
      <c r="P224" s="274"/>
      <c r="Q224" s="335" t="e">
        <f>VLOOKUP(A224,[0]!名簿女,17)</f>
        <v>#N/A</v>
      </c>
      <c r="R224" s="274"/>
      <c r="S224" s="274">
        <v>1</v>
      </c>
      <c r="T224" s="333">
        <v>15</v>
      </c>
      <c r="U224" s="232"/>
      <c r="V224" s="232" t="str">
        <f t="shared" si="12"/>
        <v/>
      </c>
      <c r="W224" s="232" t="e">
        <f t="shared" si="10"/>
        <v>#VALUE!</v>
      </c>
      <c r="X224" s="234">
        <v>205</v>
      </c>
      <c r="Y224" s="232" t="e">
        <f t="shared" si="11"/>
        <v>#VALUE!</v>
      </c>
      <c r="AA224" s="234">
        <v>10205</v>
      </c>
    </row>
    <row r="225" spans="1:27" s="234" customFormat="1" x14ac:dyDescent="0.2">
      <c r="A225" s="333"/>
      <c r="B225" s="334" t="s">
        <v>207</v>
      </c>
      <c r="C225" s="333">
        <v>6</v>
      </c>
      <c r="D225" s="274"/>
      <c r="E225" s="274"/>
      <c r="F225" s="274"/>
      <c r="G225" s="278"/>
      <c r="H225" s="274" t="s">
        <v>31</v>
      </c>
      <c r="I225" s="279"/>
      <c r="J225" s="274" t="s">
        <v>41</v>
      </c>
      <c r="K225" s="274" t="e">
        <f>VLOOKUP(A225,[0]!名簿女,11)</f>
        <v>#N/A</v>
      </c>
      <c r="L225" s="280" t="s">
        <v>31</v>
      </c>
      <c r="M225" s="280" t="e">
        <f>VLOOKUP(A225,[0]!名簿女,13)</f>
        <v>#N/A</v>
      </c>
      <c r="N225" s="335" t="e">
        <f>VLOOKUP(A225,[0]!名簿女,14)</f>
        <v>#N/A</v>
      </c>
      <c r="O225" s="335" t="s">
        <v>41</v>
      </c>
      <c r="P225" s="274"/>
      <c r="Q225" s="335" t="e">
        <f>VLOOKUP(A225,[0]!名簿女,17)</f>
        <v>#N/A</v>
      </c>
      <c r="R225" s="274"/>
      <c r="S225" s="274">
        <v>1</v>
      </c>
      <c r="T225" s="333">
        <v>16</v>
      </c>
      <c r="U225" s="232"/>
      <c r="V225" s="232" t="str">
        <f t="shared" si="12"/>
        <v/>
      </c>
      <c r="W225" s="232" t="e">
        <f t="shared" si="10"/>
        <v>#VALUE!</v>
      </c>
      <c r="X225" s="234">
        <v>206</v>
      </c>
      <c r="Y225" s="232" t="e">
        <f t="shared" si="11"/>
        <v>#VALUE!</v>
      </c>
      <c r="AA225" s="234">
        <v>10206</v>
      </c>
    </row>
    <row r="226" spans="1:27" s="234" customFormat="1" x14ac:dyDescent="0.2">
      <c r="A226" s="333"/>
      <c r="B226" s="334" t="s">
        <v>207</v>
      </c>
      <c r="C226" s="333">
        <v>6</v>
      </c>
      <c r="D226" s="274"/>
      <c r="E226" s="274"/>
      <c r="F226" s="274"/>
      <c r="G226" s="278"/>
      <c r="H226" s="274" t="s">
        <v>31</v>
      </c>
      <c r="I226" s="279"/>
      <c r="J226" s="274" t="s">
        <v>41</v>
      </c>
      <c r="K226" s="274" t="e">
        <f>VLOOKUP(A226,[0]!名簿女,11)</f>
        <v>#N/A</v>
      </c>
      <c r="L226" s="280" t="s">
        <v>31</v>
      </c>
      <c r="M226" s="280" t="e">
        <f>VLOOKUP(A226,[0]!名簿女,13)</f>
        <v>#N/A</v>
      </c>
      <c r="N226" s="335" t="e">
        <f>VLOOKUP(A226,[0]!名簿女,14)</f>
        <v>#N/A</v>
      </c>
      <c r="O226" s="335" t="s">
        <v>41</v>
      </c>
      <c r="P226" s="274"/>
      <c r="Q226" s="335" t="e">
        <f>VLOOKUP(A226,[0]!名簿女,17)</f>
        <v>#N/A</v>
      </c>
      <c r="R226" s="274"/>
      <c r="S226" s="274">
        <v>1</v>
      </c>
      <c r="T226" s="333">
        <v>17</v>
      </c>
      <c r="U226" s="232"/>
      <c r="V226" s="232" t="str">
        <f t="shared" si="12"/>
        <v/>
      </c>
      <c r="W226" s="232" t="e">
        <f t="shared" si="10"/>
        <v>#VALUE!</v>
      </c>
      <c r="X226" s="234">
        <v>207</v>
      </c>
      <c r="Y226" s="232" t="e">
        <f t="shared" si="11"/>
        <v>#VALUE!</v>
      </c>
      <c r="AA226" s="234">
        <v>10207</v>
      </c>
    </row>
    <row r="227" spans="1:27" s="234" customFormat="1" x14ac:dyDescent="0.2">
      <c r="A227" s="333"/>
      <c r="B227" s="334" t="s">
        <v>207</v>
      </c>
      <c r="C227" s="333">
        <v>6</v>
      </c>
      <c r="D227" s="274"/>
      <c r="E227" s="274"/>
      <c r="F227" s="274"/>
      <c r="G227" s="278"/>
      <c r="H227" s="274" t="s">
        <v>31</v>
      </c>
      <c r="I227" s="279"/>
      <c r="J227" s="274" t="s">
        <v>41</v>
      </c>
      <c r="K227" s="274" t="e">
        <f>VLOOKUP(A227,[0]!名簿女,11)</f>
        <v>#N/A</v>
      </c>
      <c r="L227" s="280" t="s">
        <v>31</v>
      </c>
      <c r="M227" s="280" t="e">
        <f>VLOOKUP(A227,[0]!名簿女,13)</f>
        <v>#N/A</v>
      </c>
      <c r="N227" s="335" t="e">
        <f>VLOOKUP(A227,[0]!名簿女,14)</f>
        <v>#N/A</v>
      </c>
      <c r="O227" s="335" t="s">
        <v>41</v>
      </c>
      <c r="P227" s="274"/>
      <c r="Q227" s="335" t="e">
        <f>VLOOKUP(A227,[0]!名簿女,17)</f>
        <v>#N/A</v>
      </c>
      <c r="R227" s="274"/>
      <c r="S227" s="274">
        <v>1</v>
      </c>
      <c r="T227" s="333">
        <v>18</v>
      </c>
      <c r="U227" s="232"/>
      <c r="V227" s="232" t="str">
        <f t="shared" si="12"/>
        <v/>
      </c>
      <c r="W227" s="232" t="e">
        <f t="shared" si="10"/>
        <v>#VALUE!</v>
      </c>
      <c r="X227" s="234">
        <v>208</v>
      </c>
      <c r="Y227" s="232" t="e">
        <f t="shared" si="11"/>
        <v>#VALUE!</v>
      </c>
      <c r="AA227" s="234">
        <v>10208</v>
      </c>
    </row>
    <row r="228" spans="1:27" s="234" customFormat="1" x14ac:dyDescent="0.2">
      <c r="A228" s="333"/>
      <c r="B228" s="334" t="s">
        <v>207</v>
      </c>
      <c r="C228" s="333">
        <v>6</v>
      </c>
      <c r="D228" s="274"/>
      <c r="E228" s="274"/>
      <c r="F228" s="274"/>
      <c r="G228" s="278"/>
      <c r="H228" s="274" t="s">
        <v>31</v>
      </c>
      <c r="I228" s="279"/>
      <c r="J228" s="274" t="s">
        <v>41</v>
      </c>
      <c r="K228" s="274" t="e">
        <f>VLOOKUP(A228,[0]!名簿女,11)</f>
        <v>#N/A</v>
      </c>
      <c r="L228" s="280" t="s">
        <v>31</v>
      </c>
      <c r="M228" s="280" t="e">
        <f>VLOOKUP(A228,[0]!名簿女,13)</f>
        <v>#N/A</v>
      </c>
      <c r="N228" s="335" t="e">
        <f>VLOOKUP(A228,[0]!名簿女,14)</f>
        <v>#N/A</v>
      </c>
      <c r="O228" s="335" t="s">
        <v>41</v>
      </c>
      <c r="P228" s="274"/>
      <c r="Q228" s="335" t="e">
        <f>VLOOKUP(A228,[0]!名簿女,17)</f>
        <v>#N/A</v>
      </c>
      <c r="R228" s="274"/>
      <c r="S228" s="274">
        <v>1</v>
      </c>
      <c r="T228" s="333">
        <v>19</v>
      </c>
      <c r="U228" s="232"/>
      <c r="V228" s="232" t="str">
        <f t="shared" si="12"/>
        <v/>
      </c>
      <c r="W228" s="232" t="e">
        <f t="shared" si="10"/>
        <v>#VALUE!</v>
      </c>
      <c r="X228" s="234">
        <v>209</v>
      </c>
      <c r="Y228" s="232" t="e">
        <f t="shared" si="11"/>
        <v>#VALUE!</v>
      </c>
      <c r="AA228" s="234">
        <v>10209</v>
      </c>
    </row>
    <row r="229" spans="1:27" s="234" customFormat="1" x14ac:dyDescent="0.2">
      <c r="A229" s="333"/>
      <c r="B229" s="334" t="s">
        <v>207</v>
      </c>
      <c r="C229" s="333">
        <v>6</v>
      </c>
      <c r="D229" s="274"/>
      <c r="E229" s="274"/>
      <c r="F229" s="274"/>
      <c r="G229" s="278"/>
      <c r="H229" s="274" t="s">
        <v>31</v>
      </c>
      <c r="I229" s="279"/>
      <c r="J229" s="274" t="s">
        <v>41</v>
      </c>
      <c r="K229" s="274" t="e">
        <f>VLOOKUP(A229,[0]!名簿女,11)</f>
        <v>#N/A</v>
      </c>
      <c r="L229" s="280" t="s">
        <v>31</v>
      </c>
      <c r="M229" s="280" t="e">
        <f>VLOOKUP(A229,[0]!名簿女,13)</f>
        <v>#N/A</v>
      </c>
      <c r="N229" s="335" t="e">
        <f>VLOOKUP(A229,[0]!名簿女,14)</f>
        <v>#N/A</v>
      </c>
      <c r="O229" s="335" t="s">
        <v>41</v>
      </c>
      <c r="P229" s="274"/>
      <c r="Q229" s="335" t="e">
        <f>VLOOKUP(A229,[0]!名簿女,17)</f>
        <v>#N/A</v>
      </c>
      <c r="R229" s="274"/>
      <c r="S229" s="274">
        <v>1</v>
      </c>
      <c r="T229" s="333">
        <v>20</v>
      </c>
      <c r="U229" s="232"/>
      <c r="V229" s="232" t="str">
        <f t="shared" si="12"/>
        <v/>
      </c>
      <c r="W229" s="232" t="e">
        <f t="shared" si="10"/>
        <v>#VALUE!</v>
      </c>
      <c r="X229" s="234">
        <v>210</v>
      </c>
      <c r="Y229" s="232" t="e">
        <f t="shared" si="11"/>
        <v>#VALUE!</v>
      </c>
      <c r="AA229" s="234">
        <v>10210</v>
      </c>
    </row>
    <row r="230" spans="1:27" s="234" customFormat="1" x14ac:dyDescent="0.2">
      <c r="A230" s="333"/>
      <c r="B230" s="334" t="s">
        <v>207</v>
      </c>
      <c r="C230" s="333">
        <v>6</v>
      </c>
      <c r="D230" s="274"/>
      <c r="E230" s="274"/>
      <c r="F230" s="274"/>
      <c r="G230" s="278"/>
      <c r="H230" s="274" t="s">
        <v>31</v>
      </c>
      <c r="I230" s="279"/>
      <c r="J230" s="274" t="s">
        <v>41</v>
      </c>
      <c r="K230" s="274" t="e">
        <f>VLOOKUP(A230,[0]!名簿女,11)</f>
        <v>#N/A</v>
      </c>
      <c r="L230" s="280" t="s">
        <v>31</v>
      </c>
      <c r="M230" s="280" t="e">
        <f>VLOOKUP(A230,[0]!名簿女,13)</f>
        <v>#N/A</v>
      </c>
      <c r="N230" s="335" t="e">
        <f>VLOOKUP(A230,[0]!名簿女,14)</f>
        <v>#N/A</v>
      </c>
      <c r="O230" s="335" t="s">
        <v>41</v>
      </c>
      <c r="P230" s="274"/>
      <c r="Q230" s="335" t="e">
        <f>VLOOKUP(A230,[0]!名簿女,17)</f>
        <v>#N/A</v>
      </c>
      <c r="R230" s="274"/>
      <c r="S230" s="274">
        <v>1</v>
      </c>
      <c r="T230" s="333">
        <v>21</v>
      </c>
      <c r="U230" s="232"/>
      <c r="V230" s="232" t="str">
        <f t="shared" si="12"/>
        <v/>
      </c>
      <c r="W230" s="232" t="e">
        <f t="shared" si="10"/>
        <v>#VALUE!</v>
      </c>
      <c r="X230" s="234">
        <v>211</v>
      </c>
      <c r="Y230" s="232" t="e">
        <f t="shared" si="11"/>
        <v>#VALUE!</v>
      </c>
      <c r="AA230" s="234">
        <v>10211</v>
      </c>
    </row>
    <row r="231" spans="1:27" s="234" customFormat="1" x14ac:dyDescent="0.2">
      <c r="A231" s="333"/>
      <c r="B231" s="334" t="s">
        <v>207</v>
      </c>
      <c r="C231" s="333">
        <v>6</v>
      </c>
      <c r="D231" s="274"/>
      <c r="E231" s="274"/>
      <c r="F231" s="274"/>
      <c r="G231" s="278"/>
      <c r="H231" s="274" t="s">
        <v>31</v>
      </c>
      <c r="I231" s="279"/>
      <c r="J231" s="274" t="s">
        <v>41</v>
      </c>
      <c r="K231" s="274" t="e">
        <f>VLOOKUP(A231,[0]!名簿女,11)</f>
        <v>#N/A</v>
      </c>
      <c r="L231" s="280" t="s">
        <v>31</v>
      </c>
      <c r="M231" s="280" t="e">
        <f>VLOOKUP(A231,[0]!名簿女,13)</f>
        <v>#N/A</v>
      </c>
      <c r="N231" s="335" t="e">
        <f>VLOOKUP(A231,[0]!名簿女,14)</f>
        <v>#N/A</v>
      </c>
      <c r="O231" s="335" t="s">
        <v>41</v>
      </c>
      <c r="P231" s="274"/>
      <c r="Q231" s="335" t="e">
        <f>VLOOKUP(A231,[0]!名簿女,17)</f>
        <v>#N/A</v>
      </c>
      <c r="R231" s="274"/>
      <c r="S231" s="274">
        <v>1</v>
      </c>
      <c r="T231" s="333">
        <v>22</v>
      </c>
      <c r="U231" s="232"/>
      <c r="V231" s="232" t="str">
        <f t="shared" si="12"/>
        <v/>
      </c>
      <c r="W231" s="232" t="e">
        <f t="shared" si="10"/>
        <v>#VALUE!</v>
      </c>
      <c r="X231" s="234">
        <v>212</v>
      </c>
      <c r="Y231" s="232" t="e">
        <f t="shared" si="11"/>
        <v>#VALUE!</v>
      </c>
      <c r="AA231" s="234">
        <v>10212</v>
      </c>
    </row>
    <row r="232" spans="1:27" s="234" customFormat="1" x14ac:dyDescent="0.2">
      <c r="A232" s="333"/>
      <c r="B232" s="334" t="s">
        <v>207</v>
      </c>
      <c r="C232" s="333">
        <v>6</v>
      </c>
      <c r="D232" s="274"/>
      <c r="E232" s="274"/>
      <c r="F232" s="274"/>
      <c r="G232" s="278"/>
      <c r="H232" s="274" t="s">
        <v>31</v>
      </c>
      <c r="I232" s="279"/>
      <c r="J232" s="274" t="s">
        <v>41</v>
      </c>
      <c r="K232" s="274" t="e">
        <f>VLOOKUP(A232,[0]!名簿女,11)</f>
        <v>#N/A</v>
      </c>
      <c r="L232" s="280" t="s">
        <v>31</v>
      </c>
      <c r="M232" s="280" t="e">
        <f>VLOOKUP(A232,[0]!名簿女,13)</f>
        <v>#N/A</v>
      </c>
      <c r="N232" s="335" t="e">
        <f>VLOOKUP(A232,[0]!名簿女,14)</f>
        <v>#N/A</v>
      </c>
      <c r="O232" s="335" t="s">
        <v>41</v>
      </c>
      <c r="P232" s="274"/>
      <c r="Q232" s="335" t="e">
        <f>VLOOKUP(A232,[0]!名簿女,17)</f>
        <v>#N/A</v>
      </c>
      <c r="R232" s="274"/>
      <c r="S232" s="274">
        <v>1</v>
      </c>
      <c r="T232" s="333">
        <v>23</v>
      </c>
      <c r="U232" s="232"/>
      <c r="V232" s="232" t="str">
        <f t="shared" si="12"/>
        <v/>
      </c>
      <c r="W232" s="232" t="e">
        <f t="shared" si="10"/>
        <v>#VALUE!</v>
      </c>
      <c r="X232" s="234">
        <v>213</v>
      </c>
      <c r="Y232" s="232" t="e">
        <f t="shared" si="11"/>
        <v>#VALUE!</v>
      </c>
      <c r="AA232" s="234">
        <v>10213</v>
      </c>
    </row>
    <row r="233" spans="1:27" s="234" customFormat="1" x14ac:dyDescent="0.2">
      <c r="A233" s="333"/>
      <c r="B233" s="334" t="s">
        <v>207</v>
      </c>
      <c r="C233" s="333">
        <v>6</v>
      </c>
      <c r="D233" s="274"/>
      <c r="E233" s="274"/>
      <c r="F233" s="274"/>
      <c r="G233" s="278"/>
      <c r="H233" s="274" t="s">
        <v>31</v>
      </c>
      <c r="I233" s="279"/>
      <c r="J233" s="274" t="s">
        <v>41</v>
      </c>
      <c r="K233" s="274" t="e">
        <f>VLOOKUP(A233,[0]!名簿女,11)</f>
        <v>#N/A</v>
      </c>
      <c r="L233" s="280" t="s">
        <v>31</v>
      </c>
      <c r="M233" s="280" t="e">
        <f>VLOOKUP(A233,[0]!名簿女,13)</f>
        <v>#N/A</v>
      </c>
      <c r="N233" s="335" t="e">
        <f>VLOOKUP(A233,[0]!名簿女,14)</f>
        <v>#N/A</v>
      </c>
      <c r="O233" s="335" t="s">
        <v>41</v>
      </c>
      <c r="P233" s="274"/>
      <c r="Q233" s="335" t="e">
        <f>VLOOKUP(A233,[0]!名簿女,17)</f>
        <v>#N/A</v>
      </c>
      <c r="R233" s="274"/>
      <c r="S233" s="274">
        <v>1</v>
      </c>
      <c r="T233" s="333">
        <v>24</v>
      </c>
      <c r="U233" s="232"/>
      <c r="V233" s="232" t="str">
        <f t="shared" si="12"/>
        <v/>
      </c>
      <c r="W233" s="232" t="e">
        <f t="shared" si="10"/>
        <v>#VALUE!</v>
      </c>
      <c r="X233" s="234">
        <v>214</v>
      </c>
      <c r="Y233" s="232" t="e">
        <f t="shared" si="11"/>
        <v>#VALUE!</v>
      </c>
      <c r="AA233" s="234">
        <v>10214</v>
      </c>
    </row>
    <row r="234" spans="1:27" s="234" customFormat="1" x14ac:dyDescent="0.2">
      <c r="A234" s="333"/>
      <c r="B234" s="334" t="s">
        <v>207</v>
      </c>
      <c r="C234" s="333">
        <v>6</v>
      </c>
      <c r="D234" s="274"/>
      <c r="E234" s="274"/>
      <c r="F234" s="274"/>
      <c r="G234" s="278"/>
      <c r="H234" s="274" t="s">
        <v>31</v>
      </c>
      <c r="I234" s="279"/>
      <c r="J234" s="274" t="s">
        <v>41</v>
      </c>
      <c r="K234" s="274" t="e">
        <f>VLOOKUP(A234,[0]!名簿女,11)</f>
        <v>#N/A</v>
      </c>
      <c r="L234" s="280" t="s">
        <v>31</v>
      </c>
      <c r="M234" s="280" t="e">
        <f>VLOOKUP(A234,[0]!名簿女,13)</f>
        <v>#N/A</v>
      </c>
      <c r="N234" s="335" t="e">
        <f>VLOOKUP(A234,[0]!名簿女,14)</f>
        <v>#N/A</v>
      </c>
      <c r="O234" s="335" t="s">
        <v>41</v>
      </c>
      <c r="P234" s="274"/>
      <c r="Q234" s="335" t="e">
        <f>VLOOKUP(A234,[0]!名簿女,17)</f>
        <v>#N/A</v>
      </c>
      <c r="R234" s="274"/>
      <c r="S234" s="274">
        <v>1</v>
      </c>
      <c r="T234" s="333">
        <v>25</v>
      </c>
      <c r="U234" s="232"/>
      <c r="V234" s="232" t="str">
        <f t="shared" si="12"/>
        <v/>
      </c>
      <c r="W234" s="232" t="e">
        <f t="shared" si="10"/>
        <v>#VALUE!</v>
      </c>
      <c r="X234" s="234">
        <v>215</v>
      </c>
      <c r="Y234" s="232" t="e">
        <f t="shared" si="11"/>
        <v>#VALUE!</v>
      </c>
      <c r="AA234" s="234">
        <v>10215</v>
      </c>
    </row>
    <row r="235" spans="1:27" s="234" customFormat="1" x14ac:dyDescent="0.2">
      <c r="A235" s="333"/>
      <c r="B235" s="334" t="s">
        <v>207</v>
      </c>
      <c r="C235" s="333">
        <v>6</v>
      </c>
      <c r="D235" s="274"/>
      <c r="E235" s="274"/>
      <c r="F235" s="274"/>
      <c r="G235" s="278"/>
      <c r="H235" s="274" t="s">
        <v>31</v>
      </c>
      <c r="I235" s="279"/>
      <c r="J235" s="274" t="s">
        <v>41</v>
      </c>
      <c r="K235" s="274" t="e">
        <f>VLOOKUP(A235,[0]!名簿女,11)</f>
        <v>#N/A</v>
      </c>
      <c r="L235" s="280" t="s">
        <v>31</v>
      </c>
      <c r="M235" s="280" t="e">
        <f>VLOOKUP(A235,[0]!名簿女,13)</f>
        <v>#N/A</v>
      </c>
      <c r="N235" s="335" t="e">
        <f>VLOOKUP(A235,[0]!名簿女,14)</f>
        <v>#N/A</v>
      </c>
      <c r="O235" s="335" t="s">
        <v>41</v>
      </c>
      <c r="P235" s="274"/>
      <c r="Q235" s="335" t="e">
        <f>VLOOKUP(A235,[0]!名簿女,17)</f>
        <v>#N/A</v>
      </c>
      <c r="R235" s="274"/>
      <c r="S235" s="274">
        <v>1</v>
      </c>
      <c r="T235" s="333">
        <v>26</v>
      </c>
      <c r="U235" s="232"/>
      <c r="V235" s="232" t="str">
        <f t="shared" si="12"/>
        <v/>
      </c>
      <c r="W235" s="232" t="e">
        <f t="shared" si="10"/>
        <v>#VALUE!</v>
      </c>
      <c r="X235" s="234">
        <v>216</v>
      </c>
      <c r="Y235" s="232" t="e">
        <f>RANK(V235,V$210:V$239,1)</f>
        <v>#VALUE!</v>
      </c>
      <c r="AA235" s="234">
        <v>10216</v>
      </c>
    </row>
    <row r="236" spans="1:27" s="234" customFormat="1" x14ac:dyDescent="0.2">
      <c r="A236" s="333"/>
      <c r="B236" s="334" t="s">
        <v>207</v>
      </c>
      <c r="C236" s="333">
        <v>6</v>
      </c>
      <c r="D236" s="274"/>
      <c r="E236" s="274"/>
      <c r="F236" s="274"/>
      <c r="G236" s="278"/>
      <c r="H236" s="274" t="s">
        <v>31</v>
      </c>
      <c r="I236" s="279"/>
      <c r="J236" s="274" t="s">
        <v>41</v>
      </c>
      <c r="K236" s="274" t="e">
        <f>VLOOKUP(A236,[0]!名簿女,11)</f>
        <v>#N/A</v>
      </c>
      <c r="L236" s="280" t="s">
        <v>31</v>
      </c>
      <c r="M236" s="280" t="e">
        <f>VLOOKUP(A236,[0]!名簿女,13)</f>
        <v>#N/A</v>
      </c>
      <c r="N236" s="335" t="e">
        <f>VLOOKUP(A236,[0]!名簿女,14)</f>
        <v>#N/A</v>
      </c>
      <c r="O236" s="335" t="s">
        <v>41</v>
      </c>
      <c r="P236" s="274"/>
      <c r="Q236" s="335" t="e">
        <f>VLOOKUP(A236,[0]!名簿女,17)</f>
        <v>#N/A</v>
      </c>
      <c r="R236" s="274"/>
      <c r="S236" s="274">
        <v>1</v>
      </c>
      <c r="T236" s="333">
        <v>27</v>
      </c>
      <c r="U236" s="232"/>
      <c r="V236" s="232" t="str">
        <f t="shared" si="12"/>
        <v/>
      </c>
      <c r="W236" s="232" t="e">
        <f t="shared" si="10"/>
        <v>#VALUE!</v>
      </c>
      <c r="X236" s="234">
        <v>217</v>
      </c>
      <c r="Y236" s="232" t="e">
        <f t="shared" si="11"/>
        <v>#VALUE!</v>
      </c>
      <c r="AA236" s="234">
        <v>10217</v>
      </c>
    </row>
    <row r="237" spans="1:27" s="234" customFormat="1" x14ac:dyDescent="0.2">
      <c r="A237" s="333"/>
      <c r="B237" s="334" t="s">
        <v>207</v>
      </c>
      <c r="C237" s="333">
        <v>6</v>
      </c>
      <c r="D237" s="274"/>
      <c r="E237" s="274"/>
      <c r="F237" s="274"/>
      <c r="G237" s="278"/>
      <c r="H237" s="274" t="s">
        <v>31</v>
      </c>
      <c r="I237" s="279"/>
      <c r="J237" s="274" t="s">
        <v>41</v>
      </c>
      <c r="K237" s="274" t="e">
        <f>VLOOKUP(A237,[0]!名簿女,11)</f>
        <v>#N/A</v>
      </c>
      <c r="L237" s="280" t="s">
        <v>31</v>
      </c>
      <c r="M237" s="280" t="e">
        <f>VLOOKUP(A237,[0]!名簿女,13)</f>
        <v>#N/A</v>
      </c>
      <c r="N237" s="335" t="e">
        <f>VLOOKUP(A237,[0]!名簿女,14)</f>
        <v>#N/A</v>
      </c>
      <c r="O237" s="335" t="s">
        <v>41</v>
      </c>
      <c r="P237" s="274"/>
      <c r="Q237" s="335" t="e">
        <f>VLOOKUP(A237,[0]!名簿女,17)</f>
        <v>#N/A</v>
      </c>
      <c r="R237" s="274"/>
      <c r="S237" s="274">
        <v>1</v>
      </c>
      <c r="T237" s="333">
        <v>28</v>
      </c>
      <c r="U237" s="232"/>
      <c r="V237" s="232" t="str">
        <f t="shared" si="12"/>
        <v/>
      </c>
      <c r="W237" s="232" t="e">
        <f t="shared" si="10"/>
        <v>#VALUE!</v>
      </c>
      <c r="X237" s="234">
        <v>218</v>
      </c>
      <c r="Y237" s="232" t="e">
        <f t="shared" si="11"/>
        <v>#VALUE!</v>
      </c>
      <c r="AA237" s="234">
        <v>10218</v>
      </c>
    </row>
    <row r="238" spans="1:27" s="234" customFormat="1" x14ac:dyDescent="0.2">
      <c r="A238" s="333"/>
      <c r="B238" s="334" t="s">
        <v>207</v>
      </c>
      <c r="C238" s="333">
        <v>6</v>
      </c>
      <c r="D238" s="274"/>
      <c r="E238" s="274"/>
      <c r="F238" s="274"/>
      <c r="G238" s="278"/>
      <c r="H238" s="274" t="s">
        <v>31</v>
      </c>
      <c r="I238" s="279"/>
      <c r="J238" s="274" t="s">
        <v>41</v>
      </c>
      <c r="K238" s="274" t="e">
        <f>VLOOKUP(A238,[0]!名簿女,11)</f>
        <v>#N/A</v>
      </c>
      <c r="L238" s="280" t="s">
        <v>31</v>
      </c>
      <c r="M238" s="280" t="e">
        <f>VLOOKUP(A238,[0]!名簿女,13)</f>
        <v>#N/A</v>
      </c>
      <c r="N238" s="335" t="e">
        <f>VLOOKUP(A238,[0]!名簿女,14)</f>
        <v>#N/A</v>
      </c>
      <c r="O238" s="335" t="s">
        <v>41</v>
      </c>
      <c r="P238" s="274"/>
      <c r="Q238" s="335" t="e">
        <f>VLOOKUP(A238,[0]!名簿女,17)</f>
        <v>#N/A</v>
      </c>
      <c r="R238" s="274"/>
      <c r="S238" s="274">
        <v>1</v>
      </c>
      <c r="T238" s="333">
        <v>29</v>
      </c>
      <c r="U238" s="232"/>
      <c r="V238" s="232" t="str">
        <f t="shared" si="12"/>
        <v/>
      </c>
      <c r="W238" s="232" t="e">
        <f t="shared" si="10"/>
        <v>#VALUE!</v>
      </c>
      <c r="X238" s="234">
        <v>219</v>
      </c>
      <c r="Y238" s="232" t="e">
        <f t="shared" si="11"/>
        <v>#VALUE!</v>
      </c>
      <c r="AA238" s="234">
        <v>10219</v>
      </c>
    </row>
    <row r="239" spans="1:27" s="234" customFormat="1" ht="14.5" thickBot="1" x14ac:dyDescent="0.25">
      <c r="A239" s="336"/>
      <c r="B239" s="337" t="s">
        <v>207</v>
      </c>
      <c r="C239" s="336">
        <v>6</v>
      </c>
      <c r="D239" s="295"/>
      <c r="E239" s="295"/>
      <c r="F239" s="295"/>
      <c r="G239" s="338"/>
      <c r="H239" s="295" t="s">
        <v>31</v>
      </c>
      <c r="I239" s="339"/>
      <c r="J239" s="295" t="s">
        <v>41</v>
      </c>
      <c r="K239" s="295" t="e">
        <f>VLOOKUP(A239,[0]!名簿女,11)</f>
        <v>#N/A</v>
      </c>
      <c r="L239" s="340" t="s">
        <v>31</v>
      </c>
      <c r="M239" s="340" t="e">
        <f>VLOOKUP(A239,[0]!名簿女,13)</f>
        <v>#N/A</v>
      </c>
      <c r="N239" s="341" t="e">
        <f>VLOOKUP(A239,[0]!名簿女,14)</f>
        <v>#N/A</v>
      </c>
      <c r="O239" s="341" t="s">
        <v>41</v>
      </c>
      <c r="P239" s="295"/>
      <c r="Q239" s="341" t="e">
        <f>VLOOKUP(A239,[0]!名簿女,17)</f>
        <v>#N/A</v>
      </c>
      <c r="R239" s="295"/>
      <c r="S239" s="295">
        <v>1</v>
      </c>
      <c r="T239" s="336">
        <v>30</v>
      </c>
      <c r="U239" s="232"/>
      <c r="V239" s="232" t="str">
        <f t="shared" si="12"/>
        <v/>
      </c>
      <c r="W239" s="232" t="e">
        <f t="shared" si="10"/>
        <v>#VALUE!</v>
      </c>
      <c r="X239" s="234">
        <v>220</v>
      </c>
      <c r="Y239" s="232" t="e">
        <f t="shared" si="11"/>
        <v>#VALUE!</v>
      </c>
      <c r="AA239" s="234">
        <v>10220</v>
      </c>
    </row>
    <row r="240" spans="1:27" s="234" customFormat="1" x14ac:dyDescent="0.2">
      <c r="A240" s="326"/>
      <c r="B240" s="327" t="s">
        <v>207</v>
      </c>
      <c r="C240" s="328">
        <v>30</v>
      </c>
      <c r="D240" s="294" t="s">
        <v>25</v>
      </c>
      <c r="E240" s="294"/>
      <c r="F240" s="294"/>
      <c r="G240" s="329"/>
      <c r="H240" s="294" t="s">
        <v>31</v>
      </c>
      <c r="I240" s="330"/>
      <c r="J240" s="294" t="s">
        <v>41</v>
      </c>
      <c r="K240" s="294" t="e">
        <f>VLOOKUP(A240,[0]!名簿女,11)</f>
        <v>#N/A</v>
      </c>
      <c r="L240" s="331" t="s">
        <v>31</v>
      </c>
      <c r="M240" s="331" t="e">
        <f>VLOOKUP(A240,[0]!名簿女,13)</f>
        <v>#N/A</v>
      </c>
      <c r="N240" s="332" t="e">
        <f>VLOOKUP(A240,[0]!名簿女,14)</f>
        <v>#N/A</v>
      </c>
      <c r="O240" s="332" t="s">
        <v>41</v>
      </c>
      <c r="P240" s="294"/>
      <c r="Q240" s="332" t="e">
        <f>VLOOKUP(A240,[0]!名簿女,17)</f>
        <v>#N/A</v>
      </c>
      <c r="R240" s="294"/>
      <c r="S240" s="294">
        <v>1</v>
      </c>
      <c r="T240" s="328">
        <v>1</v>
      </c>
      <c r="U240" s="232"/>
      <c r="V240" s="232" t="str">
        <f t="shared" si="12"/>
        <v/>
      </c>
      <c r="W240" s="232" t="e">
        <f>RANK(V240,$V$240:$V$271,1)</f>
        <v>#VALUE!</v>
      </c>
      <c r="X240" s="234">
        <v>221</v>
      </c>
      <c r="Y240" s="232" t="e">
        <f>RANK(V240,V240:V247,1)</f>
        <v>#VALUE!</v>
      </c>
      <c r="AA240" s="234">
        <v>10221</v>
      </c>
    </row>
    <row r="241" spans="1:27" s="234" customFormat="1" x14ac:dyDescent="0.2">
      <c r="A241" s="333"/>
      <c r="B241" s="334" t="s">
        <v>207</v>
      </c>
      <c r="C241" s="333">
        <v>30</v>
      </c>
      <c r="D241" s="274" t="s">
        <v>25</v>
      </c>
      <c r="E241" s="274"/>
      <c r="F241" s="274"/>
      <c r="G241" s="278"/>
      <c r="H241" s="274" t="s">
        <v>31</v>
      </c>
      <c r="I241" s="279"/>
      <c r="J241" s="274" t="s">
        <v>41</v>
      </c>
      <c r="K241" s="274" t="e">
        <f>VLOOKUP(A241,[0]!名簿女,11)</f>
        <v>#N/A</v>
      </c>
      <c r="L241" s="280" t="s">
        <v>31</v>
      </c>
      <c r="M241" s="280" t="e">
        <f>VLOOKUP(A241,[0]!名簿女,13)</f>
        <v>#N/A</v>
      </c>
      <c r="N241" s="335" t="e">
        <f>VLOOKUP(A241,[0]!名簿女,14)</f>
        <v>#N/A</v>
      </c>
      <c r="O241" s="335" t="s">
        <v>41</v>
      </c>
      <c r="P241" s="274"/>
      <c r="Q241" s="335" t="e">
        <f>VLOOKUP(A241,[0]!名簿女,17)</f>
        <v>#N/A</v>
      </c>
      <c r="R241" s="274"/>
      <c r="S241" s="274">
        <v>1</v>
      </c>
      <c r="T241" s="333">
        <v>2</v>
      </c>
      <c r="U241" s="232"/>
      <c r="V241" s="232" t="str">
        <f t="shared" si="12"/>
        <v/>
      </c>
      <c r="W241" s="232" t="e">
        <f t="shared" ref="W241:W271" si="13">RANK(V241,$V$240:$V$271,1)</f>
        <v>#VALUE!</v>
      </c>
      <c r="X241" s="234">
        <v>222</v>
      </c>
      <c r="Y241" s="232" t="e">
        <f>RANK(V241,V240:V247,1)</f>
        <v>#VALUE!</v>
      </c>
      <c r="AA241" s="234">
        <v>10222</v>
      </c>
    </row>
    <row r="242" spans="1:27" s="234" customFormat="1" x14ac:dyDescent="0.2">
      <c r="A242" s="333">
        <v>572</v>
      </c>
      <c r="B242" s="334" t="s">
        <v>207</v>
      </c>
      <c r="C242" s="333">
        <v>30</v>
      </c>
      <c r="D242" s="274" t="s">
        <v>25</v>
      </c>
      <c r="E242" s="274"/>
      <c r="F242" s="274"/>
      <c r="G242" s="278"/>
      <c r="H242" s="274" t="s">
        <v>31</v>
      </c>
      <c r="I242" s="279"/>
      <c r="J242" s="274" t="s">
        <v>41</v>
      </c>
      <c r="K242" s="274" t="str">
        <f>VLOOKUP(A242,[0]!名簿女,11)</f>
        <v>中川紗來良</v>
      </c>
      <c r="L242" s="280" t="s">
        <v>31</v>
      </c>
      <c r="M242" s="280" t="str">
        <f>VLOOKUP(A242,[0]!名簿女,13)</f>
        <v>南　部</v>
      </c>
      <c r="N242" s="335">
        <f>VLOOKUP(A242,[0]!名簿女,14)</f>
        <v>2</v>
      </c>
      <c r="O242" s="335" t="s">
        <v>41</v>
      </c>
      <c r="P242" s="274"/>
      <c r="Q242" s="335" t="str">
        <f>VLOOKUP(A242,[0]!名簿女,17)</f>
        <v>ナカガワ　サクラ</v>
      </c>
      <c r="R242" s="274"/>
      <c r="S242" s="274">
        <v>1</v>
      </c>
      <c r="T242" s="333">
        <v>3</v>
      </c>
      <c r="U242" s="232"/>
      <c r="V242" s="232" t="str">
        <f t="shared" si="12"/>
        <v/>
      </c>
      <c r="W242" s="232" t="e">
        <f t="shared" si="13"/>
        <v>#VALUE!</v>
      </c>
      <c r="X242" s="234">
        <v>223</v>
      </c>
      <c r="Y242" s="232" t="e">
        <f>RANK(V242,V240:V247,1)</f>
        <v>#VALUE!</v>
      </c>
      <c r="AA242" s="234">
        <v>10223</v>
      </c>
    </row>
    <row r="243" spans="1:27" s="234" customFormat="1" x14ac:dyDescent="0.2">
      <c r="A243" s="333">
        <v>305</v>
      </c>
      <c r="B243" s="334" t="s">
        <v>207</v>
      </c>
      <c r="C243" s="333">
        <v>30</v>
      </c>
      <c r="D243" s="274" t="s">
        <v>25</v>
      </c>
      <c r="E243" s="274"/>
      <c r="F243" s="274"/>
      <c r="G243" s="278"/>
      <c r="H243" s="274" t="s">
        <v>31</v>
      </c>
      <c r="I243" s="279"/>
      <c r="J243" s="274" t="s">
        <v>41</v>
      </c>
      <c r="K243" s="274" t="str">
        <f>VLOOKUP(A243,[0]!名簿女,11)</f>
        <v>久保　優衣</v>
      </c>
      <c r="L243" s="280" t="s">
        <v>31</v>
      </c>
      <c r="M243" s="280" t="str">
        <f>VLOOKUP(A243,[0]!名簿女,13)</f>
        <v>松　陽</v>
      </c>
      <c r="N243" s="335">
        <f>VLOOKUP(A243,[0]!名簿女,14)</f>
        <v>2</v>
      </c>
      <c r="O243" s="335" t="s">
        <v>41</v>
      </c>
      <c r="P243" s="274"/>
      <c r="Q243" s="335" t="str">
        <f>VLOOKUP(A243,[0]!名簿女,17)</f>
        <v>クボ　ユイ</v>
      </c>
      <c r="R243" s="274"/>
      <c r="S243" s="274">
        <v>1</v>
      </c>
      <c r="T243" s="333">
        <v>4</v>
      </c>
      <c r="U243" s="232"/>
      <c r="V243" s="232" t="str">
        <f t="shared" si="12"/>
        <v/>
      </c>
      <c r="W243" s="232" t="e">
        <f t="shared" si="13"/>
        <v>#VALUE!</v>
      </c>
      <c r="X243" s="234">
        <v>224</v>
      </c>
      <c r="Y243" s="232" t="e">
        <f>RANK(V243,V240:V247,1)</f>
        <v>#VALUE!</v>
      </c>
      <c r="AA243" s="234">
        <v>10224</v>
      </c>
    </row>
    <row r="244" spans="1:27" s="234" customFormat="1" x14ac:dyDescent="0.2">
      <c r="A244" s="274">
        <v>700</v>
      </c>
      <c r="B244" s="334" t="s">
        <v>207</v>
      </c>
      <c r="C244" s="333">
        <v>30</v>
      </c>
      <c r="D244" s="274" t="s">
        <v>25</v>
      </c>
      <c r="E244" s="274"/>
      <c r="F244" s="274"/>
      <c r="G244" s="278"/>
      <c r="H244" s="274" t="s">
        <v>31</v>
      </c>
      <c r="I244" s="279"/>
      <c r="J244" s="274" t="s">
        <v>41</v>
      </c>
      <c r="K244" s="274" t="str">
        <f>VLOOKUP(A244,[0]!名簿女,11)</f>
        <v>新　　百花</v>
      </c>
      <c r="L244" s="280" t="s">
        <v>31</v>
      </c>
      <c r="M244" s="280" t="str">
        <f>VLOOKUP(A244,[0]!名簿女,13)</f>
        <v>国　府</v>
      </c>
      <c r="N244" s="335">
        <f>VLOOKUP(A244,[0]!名簿女,14)</f>
        <v>3</v>
      </c>
      <c r="O244" s="335" t="s">
        <v>41</v>
      </c>
      <c r="P244" s="274"/>
      <c r="Q244" s="335" t="str">
        <f>VLOOKUP(A244,[0]!名簿女,17)</f>
        <v>シン　モモカ</v>
      </c>
      <c r="R244" s="274"/>
      <c r="S244" s="274">
        <v>1</v>
      </c>
      <c r="T244" s="274">
        <v>5</v>
      </c>
      <c r="U244" s="232"/>
      <c r="V244" s="232" t="str">
        <f t="shared" si="12"/>
        <v/>
      </c>
      <c r="W244" s="232" t="e">
        <f t="shared" si="13"/>
        <v>#VALUE!</v>
      </c>
      <c r="X244" s="234">
        <v>225</v>
      </c>
      <c r="Y244" s="232" t="e">
        <f>RANK(V244,V240:V247,1)</f>
        <v>#VALUE!</v>
      </c>
      <c r="AA244" s="234">
        <v>10225</v>
      </c>
    </row>
    <row r="245" spans="1:27" s="234" customFormat="1" x14ac:dyDescent="0.2">
      <c r="A245" s="333">
        <v>182</v>
      </c>
      <c r="B245" s="334" t="s">
        <v>207</v>
      </c>
      <c r="C245" s="333">
        <v>30</v>
      </c>
      <c r="D245" s="274" t="s">
        <v>25</v>
      </c>
      <c r="E245" s="274"/>
      <c r="F245" s="274"/>
      <c r="G245" s="278"/>
      <c r="H245" s="274" t="s">
        <v>31</v>
      </c>
      <c r="I245" s="279"/>
      <c r="J245" s="274" t="s">
        <v>41</v>
      </c>
      <c r="K245" s="274" t="str">
        <f>VLOOKUP(A245,[0]!名簿女,11)</f>
        <v>河島　伽凛</v>
      </c>
      <c r="L245" s="280" t="s">
        <v>31</v>
      </c>
      <c r="M245" s="280" t="str">
        <f>VLOOKUP(A245,[0]!名簿女,13)</f>
        <v>芦　城</v>
      </c>
      <c r="N245" s="335">
        <f>VLOOKUP(A245,[0]!名簿女,14)</f>
        <v>3</v>
      </c>
      <c r="O245" s="335" t="s">
        <v>41</v>
      </c>
      <c r="P245" s="274"/>
      <c r="Q245" s="335" t="str">
        <f>VLOOKUP(A245,[0]!名簿女,17)</f>
        <v>カワシマ　カリン</v>
      </c>
      <c r="R245" s="274"/>
      <c r="S245" s="274">
        <v>1</v>
      </c>
      <c r="T245" s="333">
        <v>6</v>
      </c>
      <c r="U245" s="232"/>
      <c r="V245" s="232" t="str">
        <f t="shared" si="12"/>
        <v/>
      </c>
      <c r="W245" s="232" t="e">
        <f t="shared" si="13"/>
        <v>#VALUE!</v>
      </c>
      <c r="X245" s="234">
        <v>226</v>
      </c>
      <c r="Y245" s="232" t="e">
        <f>RANK(V245,V240:V247,1)</f>
        <v>#VALUE!</v>
      </c>
      <c r="AA245" s="234">
        <v>10226</v>
      </c>
    </row>
    <row r="246" spans="1:27" s="234" customFormat="1" x14ac:dyDescent="0.2">
      <c r="A246" s="333">
        <v>574</v>
      </c>
      <c r="B246" s="334" t="s">
        <v>207</v>
      </c>
      <c r="C246" s="333">
        <v>30</v>
      </c>
      <c r="D246" s="274" t="s">
        <v>25</v>
      </c>
      <c r="E246" s="274"/>
      <c r="F246" s="274"/>
      <c r="G246" s="278"/>
      <c r="H246" s="274" t="s">
        <v>31</v>
      </c>
      <c r="I246" s="279"/>
      <c r="J246" s="274" t="s">
        <v>41</v>
      </c>
      <c r="K246" s="274" t="str">
        <f>VLOOKUP(A246,[0]!名簿女,11)</f>
        <v>西本　莉杏</v>
      </c>
      <c r="L246" s="280" t="s">
        <v>31</v>
      </c>
      <c r="M246" s="280" t="str">
        <f>VLOOKUP(A246,[0]!名簿女,13)</f>
        <v>南　部</v>
      </c>
      <c r="N246" s="335">
        <f>VLOOKUP(A246,[0]!名簿女,14)</f>
        <v>2</v>
      </c>
      <c r="O246" s="335" t="s">
        <v>41</v>
      </c>
      <c r="P246" s="274"/>
      <c r="Q246" s="335" t="str">
        <f>VLOOKUP(A246,[0]!名簿女,17)</f>
        <v>ニシモト　リアン</v>
      </c>
      <c r="R246" s="274"/>
      <c r="S246" s="274">
        <v>1</v>
      </c>
      <c r="T246" s="333">
        <v>7</v>
      </c>
      <c r="U246" s="232"/>
      <c r="V246" s="232" t="str">
        <f t="shared" si="12"/>
        <v/>
      </c>
      <c r="W246" s="232" t="e">
        <f t="shared" si="13"/>
        <v>#VALUE!</v>
      </c>
      <c r="X246" s="234">
        <v>227</v>
      </c>
      <c r="Y246" s="232" t="e">
        <f>RANK(V246,V240:V247,1)</f>
        <v>#VALUE!</v>
      </c>
      <c r="AA246" s="234">
        <v>10227</v>
      </c>
    </row>
    <row r="247" spans="1:27" s="234" customFormat="1" ht="14.5" thickBot="1" x14ac:dyDescent="0.25">
      <c r="A247" s="336"/>
      <c r="B247" s="337" t="s">
        <v>207</v>
      </c>
      <c r="C247" s="336">
        <v>30</v>
      </c>
      <c r="D247" s="295" t="s">
        <v>25</v>
      </c>
      <c r="E247" s="295"/>
      <c r="F247" s="295"/>
      <c r="G247" s="338"/>
      <c r="H247" s="295" t="s">
        <v>31</v>
      </c>
      <c r="I247" s="339"/>
      <c r="J247" s="295" t="s">
        <v>41</v>
      </c>
      <c r="K247" s="295" t="e">
        <f>VLOOKUP(A247,[0]!名簿女,11)</f>
        <v>#N/A</v>
      </c>
      <c r="L247" s="340" t="s">
        <v>31</v>
      </c>
      <c r="M247" s="340" t="e">
        <f>VLOOKUP(A247,[0]!名簿女,13)</f>
        <v>#N/A</v>
      </c>
      <c r="N247" s="341" t="e">
        <f>VLOOKUP(A247,[0]!名簿女,14)</f>
        <v>#N/A</v>
      </c>
      <c r="O247" s="341" t="s">
        <v>41</v>
      </c>
      <c r="P247" s="295"/>
      <c r="Q247" s="341" t="e">
        <f>VLOOKUP(A247,[0]!名簿女,17)</f>
        <v>#N/A</v>
      </c>
      <c r="R247" s="295"/>
      <c r="S247" s="295">
        <v>1</v>
      </c>
      <c r="T247" s="336">
        <v>8</v>
      </c>
      <c r="U247" s="232"/>
      <c r="V247" s="232" t="str">
        <f t="shared" si="12"/>
        <v/>
      </c>
      <c r="W247" s="232" t="e">
        <f t="shared" si="13"/>
        <v>#VALUE!</v>
      </c>
      <c r="X247" s="234">
        <v>228</v>
      </c>
      <c r="Y247" s="232" t="e">
        <f>RANK(V247,V240:V247,1)</f>
        <v>#VALUE!</v>
      </c>
      <c r="AA247" s="234">
        <v>10228</v>
      </c>
    </row>
    <row r="248" spans="1:27" s="234" customFormat="1" x14ac:dyDescent="0.2">
      <c r="A248" s="328"/>
      <c r="B248" s="327" t="s">
        <v>207</v>
      </c>
      <c r="C248" s="328">
        <v>30</v>
      </c>
      <c r="D248" s="294" t="s">
        <v>25</v>
      </c>
      <c r="E248" s="294"/>
      <c r="F248" s="294"/>
      <c r="G248" s="279"/>
      <c r="H248" s="294" t="s">
        <v>31</v>
      </c>
      <c r="I248" s="330"/>
      <c r="J248" s="294" t="s">
        <v>41</v>
      </c>
      <c r="K248" s="294" t="e">
        <f>VLOOKUP(A248,[0]!名簿女,11)</f>
        <v>#N/A</v>
      </c>
      <c r="L248" s="331" t="s">
        <v>31</v>
      </c>
      <c r="M248" s="331" t="e">
        <f>VLOOKUP(A248,[0]!名簿女,13)</f>
        <v>#N/A</v>
      </c>
      <c r="N248" s="332" t="e">
        <f>VLOOKUP(A248,[0]!名簿女,14)</f>
        <v>#N/A</v>
      </c>
      <c r="O248" s="332" t="s">
        <v>41</v>
      </c>
      <c r="P248" s="294"/>
      <c r="Q248" s="332" t="e">
        <f>VLOOKUP(A248,[0]!名簿女,17)</f>
        <v>#N/A</v>
      </c>
      <c r="R248" s="294"/>
      <c r="S248" s="294">
        <v>2</v>
      </c>
      <c r="T248" s="328">
        <v>1</v>
      </c>
      <c r="U248" s="232"/>
      <c r="V248" s="232" t="str">
        <f t="shared" si="12"/>
        <v/>
      </c>
      <c r="W248" s="232" t="e">
        <f t="shared" si="13"/>
        <v>#VALUE!</v>
      </c>
      <c r="X248" s="234">
        <v>229</v>
      </c>
      <c r="Y248" s="232" t="e">
        <f>RANK(V248,V248:V255,1)</f>
        <v>#VALUE!</v>
      </c>
      <c r="AA248" s="234">
        <v>10229</v>
      </c>
    </row>
    <row r="249" spans="1:27" s="234" customFormat="1" x14ac:dyDescent="0.2">
      <c r="A249" s="333"/>
      <c r="B249" s="334" t="s">
        <v>207</v>
      </c>
      <c r="C249" s="333">
        <v>30</v>
      </c>
      <c r="D249" s="274" t="s">
        <v>25</v>
      </c>
      <c r="E249" s="274"/>
      <c r="F249" s="274"/>
      <c r="G249" s="278"/>
      <c r="H249" s="274" t="s">
        <v>31</v>
      </c>
      <c r="I249" s="279"/>
      <c r="J249" s="274" t="s">
        <v>41</v>
      </c>
      <c r="K249" s="274" t="e">
        <f>VLOOKUP(A249,[0]!名簿女,11)</f>
        <v>#N/A</v>
      </c>
      <c r="L249" s="280" t="s">
        <v>31</v>
      </c>
      <c r="M249" s="280" t="e">
        <f>VLOOKUP(A249,[0]!名簿女,13)</f>
        <v>#N/A</v>
      </c>
      <c r="N249" s="335" t="e">
        <f>VLOOKUP(A249,[0]!名簿女,14)</f>
        <v>#N/A</v>
      </c>
      <c r="O249" s="335" t="s">
        <v>41</v>
      </c>
      <c r="P249" s="274"/>
      <c r="Q249" s="335" t="e">
        <f>VLOOKUP(A249,[0]!名簿女,17)</f>
        <v>#N/A</v>
      </c>
      <c r="R249" s="274"/>
      <c r="S249" s="274">
        <v>2</v>
      </c>
      <c r="T249" s="333">
        <v>2</v>
      </c>
      <c r="U249" s="232"/>
      <c r="V249" s="232" t="str">
        <f t="shared" si="12"/>
        <v/>
      </c>
      <c r="W249" s="232" t="e">
        <f t="shared" si="13"/>
        <v>#VALUE!</v>
      </c>
      <c r="X249" s="234">
        <v>230</v>
      </c>
      <c r="Y249" s="232" t="e">
        <f>RANK(V249,V248:V255,1)</f>
        <v>#VALUE!</v>
      </c>
      <c r="AA249" s="234">
        <v>10230</v>
      </c>
    </row>
    <row r="250" spans="1:27" s="234" customFormat="1" x14ac:dyDescent="0.2">
      <c r="A250" s="333">
        <v>306</v>
      </c>
      <c r="B250" s="334" t="s">
        <v>207</v>
      </c>
      <c r="C250" s="333">
        <v>30</v>
      </c>
      <c r="D250" s="274" t="s">
        <v>25</v>
      </c>
      <c r="E250" s="274"/>
      <c r="F250" s="274"/>
      <c r="G250" s="278"/>
      <c r="H250" s="274" t="s">
        <v>31</v>
      </c>
      <c r="I250" s="279"/>
      <c r="J250" s="274" t="s">
        <v>41</v>
      </c>
      <c r="K250" s="274" t="str">
        <f>VLOOKUP(A250,[0]!名簿女,11)</f>
        <v>島多　莉音</v>
      </c>
      <c r="L250" s="280" t="s">
        <v>31</v>
      </c>
      <c r="M250" s="280" t="str">
        <f>VLOOKUP(A250,[0]!名簿女,13)</f>
        <v>松　陽</v>
      </c>
      <c r="N250" s="335">
        <f>VLOOKUP(A250,[0]!名簿女,14)</f>
        <v>2</v>
      </c>
      <c r="O250" s="335" t="s">
        <v>41</v>
      </c>
      <c r="P250" s="274"/>
      <c r="Q250" s="335" t="str">
        <f>VLOOKUP(A250,[0]!名簿女,17)</f>
        <v>シマタ　リノン</v>
      </c>
      <c r="R250" s="274"/>
      <c r="S250" s="274">
        <v>2</v>
      </c>
      <c r="T250" s="333">
        <v>3</v>
      </c>
      <c r="U250" s="232"/>
      <c r="V250" s="232" t="str">
        <f t="shared" si="12"/>
        <v/>
      </c>
      <c r="W250" s="232" t="e">
        <f t="shared" si="13"/>
        <v>#VALUE!</v>
      </c>
      <c r="X250" s="234">
        <v>231</v>
      </c>
      <c r="Y250" s="232" t="e">
        <f>RANK(V250,V248:V255,1)</f>
        <v>#VALUE!</v>
      </c>
      <c r="AA250" s="234">
        <v>10231</v>
      </c>
    </row>
    <row r="251" spans="1:27" s="234" customFormat="1" x14ac:dyDescent="0.2">
      <c r="A251" s="333">
        <v>573</v>
      </c>
      <c r="B251" s="334" t="s">
        <v>207</v>
      </c>
      <c r="C251" s="333">
        <v>30</v>
      </c>
      <c r="D251" s="274" t="s">
        <v>25</v>
      </c>
      <c r="E251" s="274"/>
      <c r="F251" s="274"/>
      <c r="G251" s="278"/>
      <c r="H251" s="274" t="s">
        <v>31</v>
      </c>
      <c r="I251" s="279"/>
      <c r="J251" s="274" t="s">
        <v>41</v>
      </c>
      <c r="K251" s="274" t="str">
        <f>VLOOKUP(A251,[0]!名簿女,11)</f>
        <v>中村　結歩</v>
      </c>
      <c r="L251" s="280" t="s">
        <v>31</v>
      </c>
      <c r="M251" s="280" t="str">
        <f>VLOOKUP(A251,[0]!名簿女,13)</f>
        <v>南　部</v>
      </c>
      <c r="N251" s="335">
        <f>VLOOKUP(A251,[0]!名簿女,14)</f>
        <v>2</v>
      </c>
      <c r="O251" s="335" t="s">
        <v>41</v>
      </c>
      <c r="P251" s="274"/>
      <c r="Q251" s="335" t="str">
        <f>VLOOKUP(A251,[0]!名簿女,17)</f>
        <v>ナカムラ　ユホ</v>
      </c>
      <c r="R251" s="274"/>
      <c r="S251" s="274">
        <v>2</v>
      </c>
      <c r="T251" s="333">
        <v>4</v>
      </c>
      <c r="U251" s="232"/>
      <c r="V251" s="232" t="str">
        <f t="shared" si="12"/>
        <v/>
      </c>
      <c r="W251" s="232" t="e">
        <f t="shared" si="13"/>
        <v>#VALUE!</v>
      </c>
      <c r="X251" s="234">
        <v>232</v>
      </c>
      <c r="Y251" s="232" t="e">
        <f>RANK(V251,V248:V255,1)</f>
        <v>#VALUE!</v>
      </c>
      <c r="AA251" s="234">
        <v>10232</v>
      </c>
    </row>
    <row r="252" spans="1:27" s="234" customFormat="1" x14ac:dyDescent="0.2">
      <c r="A252" s="274">
        <v>193</v>
      </c>
      <c r="B252" s="334" t="s">
        <v>207</v>
      </c>
      <c r="C252" s="333">
        <v>30</v>
      </c>
      <c r="D252" s="274" t="s">
        <v>25</v>
      </c>
      <c r="E252" s="276"/>
      <c r="F252" s="274"/>
      <c r="G252" s="278"/>
      <c r="H252" s="274" t="s">
        <v>31</v>
      </c>
      <c r="I252" s="279"/>
      <c r="J252" s="274" t="s">
        <v>41</v>
      </c>
      <c r="K252" s="274" t="str">
        <f>VLOOKUP(A252,[0]!名簿女,11)</f>
        <v>前　　優杏</v>
      </c>
      <c r="L252" s="274" t="s">
        <v>31</v>
      </c>
      <c r="M252" s="274" t="str">
        <f>VLOOKUP(A252,[0]!名簿女,13)</f>
        <v>芦　城</v>
      </c>
      <c r="N252" s="335">
        <f>VLOOKUP(A252,[0]!名簿女,14)</f>
        <v>2</v>
      </c>
      <c r="O252" s="335" t="s">
        <v>41</v>
      </c>
      <c r="P252" s="274"/>
      <c r="Q252" s="335" t="str">
        <f>VLOOKUP(A252,[0]!名簿女,17)</f>
        <v>マエ　ユウア</v>
      </c>
      <c r="R252" s="274"/>
      <c r="S252" s="274">
        <v>2</v>
      </c>
      <c r="T252" s="274">
        <v>5</v>
      </c>
      <c r="U252" s="232"/>
      <c r="V252" s="232" t="str">
        <f t="shared" si="12"/>
        <v/>
      </c>
      <c r="W252" s="232" t="e">
        <f t="shared" si="13"/>
        <v>#VALUE!</v>
      </c>
      <c r="X252" s="234">
        <v>233</v>
      </c>
      <c r="Y252" s="232" t="e">
        <f>RANK(V252,V248:V255,1)</f>
        <v>#VALUE!</v>
      </c>
      <c r="AA252" s="234">
        <v>10233</v>
      </c>
    </row>
    <row r="253" spans="1:27" s="234" customFormat="1" x14ac:dyDescent="0.2">
      <c r="A253" s="333">
        <v>308</v>
      </c>
      <c r="B253" s="334" t="s">
        <v>207</v>
      </c>
      <c r="C253" s="333">
        <v>30</v>
      </c>
      <c r="D253" s="274" t="s">
        <v>25</v>
      </c>
      <c r="E253" s="274"/>
      <c r="F253" s="274"/>
      <c r="G253" s="278"/>
      <c r="H253" s="274" t="s">
        <v>31</v>
      </c>
      <c r="I253" s="279"/>
      <c r="J253" s="274" t="s">
        <v>41</v>
      </c>
      <c r="K253" s="274" t="str">
        <f>VLOOKUP(A253,[0]!名簿女,11)</f>
        <v>築田　苺香</v>
      </c>
      <c r="L253" s="280" t="s">
        <v>31</v>
      </c>
      <c r="M253" s="280" t="str">
        <f>VLOOKUP(A253,[0]!名簿女,13)</f>
        <v>松　陽</v>
      </c>
      <c r="N253" s="335">
        <f>VLOOKUP(A253,[0]!名簿女,14)</f>
        <v>2</v>
      </c>
      <c r="O253" s="335" t="s">
        <v>41</v>
      </c>
      <c r="P253" s="274"/>
      <c r="Q253" s="335" t="str">
        <f>VLOOKUP(A253,[0]!名簿女,17)</f>
        <v>ツキダ　マイカ</v>
      </c>
      <c r="R253" s="274"/>
      <c r="S253" s="274">
        <v>2</v>
      </c>
      <c r="T253" s="333">
        <v>6</v>
      </c>
      <c r="U253" s="232"/>
      <c r="V253" s="232" t="str">
        <f t="shared" si="12"/>
        <v/>
      </c>
      <c r="W253" s="232" t="e">
        <f t="shared" si="13"/>
        <v>#VALUE!</v>
      </c>
      <c r="X253" s="234">
        <v>234</v>
      </c>
      <c r="Y253" s="232" t="e">
        <f>RANK(V253,V248:V255,1)</f>
        <v>#VALUE!</v>
      </c>
      <c r="AA253" s="234">
        <v>10234</v>
      </c>
    </row>
    <row r="254" spans="1:27" s="234" customFormat="1" x14ac:dyDescent="0.2">
      <c r="A254" s="333">
        <v>194</v>
      </c>
      <c r="B254" s="334" t="s">
        <v>207</v>
      </c>
      <c r="C254" s="333">
        <v>30</v>
      </c>
      <c r="D254" s="274" t="s">
        <v>25</v>
      </c>
      <c r="E254" s="274"/>
      <c r="F254" s="274"/>
      <c r="G254" s="278"/>
      <c r="H254" s="274" t="s">
        <v>31</v>
      </c>
      <c r="I254" s="279"/>
      <c r="J254" s="274" t="s">
        <v>41</v>
      </c>
      <c r="K254" s="274" t="str">
        <f>VLOOKUP(A254,[0]!名簿女,11)</f>
        <v>中村　真菜</v>
      </c>
      <c r="L254" s="280" t="s">
        <v>31</v>
      </c>
      <c r="M254" s="280" t="str">
        <f>VLOOKUP(A254,[0]!名簿女,13)</f>
        <v>芦　城</v>
      </c>
      <c r="N254" s="335">
        <f>VLOOKUP(A254,[0]!名簿女,14)</f>
        <v>2</v>
      </c>
      <c r="O254" s="335" t="s">
        <v>41</v>
      </c>
      <c r="P254" s="274"/>
      <c r="Q254" s="335" t="str">
        <f>VLOOKUP(A254,[0]!名簿女,17)</f>
        <v>ナカムラ　マナ</v>
      </c>
      <c r="R254" s="274"/>
      <c r="S254" s="274">
        <v>2</v>
      </c>
      <c r="T254" s="333">
        <v>7</v>
      </c>
      <c r="U254" s="232"/>
      <c r="V254" s="232" t="str">
        <f t="shared" si="12"/>
        <v/>
      </c>
      <c r="W254" s="232" t="e">
        <f t="shared" si="13"/>
        <v>#VALUE!</v>
      </c>
      <c r="X254" s="234">
        <v>235</v>
      </c>
      <c r="Y254" s="232" t="e">
        <f>RANK(V254,V248:V255,1)</f>
        <v>#VALUE!</v>
      </c>
      <c r="AA254" s="234">
        <v>10235</v>
      </c>
    </row>
    <row r="255" spans="1:27" s="234" customFormat="1" ht="14.5" thickBot="1" x14ac:dyDescent="0.25">
      <c r="A255" s="295"/>
      <c r="B255" s="337" t="s">
        <v>207</v>
      </c>
      <c r="C255" s="336">
        <v>30</v>
      </c>
      <c r="D255" s="295" t="s">
        <v>25</v>
      </c>
      <c r="E255" s="342"/>
      <c r="F255" s="295"/>
      <c r="G255" s="338"/>
      <c r="H255" s="295" t="s">
        <v>31</v>
      </c>
      <c r="I255" s="339"/>
      <c r="J255" s="295" t="s">
        <v>41</v>
      </c>
      <c r="K255" s="295" t="e">
        <f>VLOOKUP(A255,[0]!名簿女,11)</f>
        <v>#N/A</v>
      </c>
      <c r="L255" s="295" t="s">
        <v>31</v>
      </c>
      <c r="M255" s="295" t="e">
        <f>VLOOKUP(A255,[0]!名簿女,13)</f>
        <v>#N/A</v>
      </c>
      <c r="N255" s="341" t="e">
        <f>VLOOKUP(A255,[0]!名簿女,14)</f>
        <v>#N/A</v>
      </c>
      <c r="O255" s="341" t="s">
        <v>41</v>
      </c>
      <c r="P255" s="295"/>
      <c r="Q255" s="341" t="e">
        <f>VLOOKUP(A255,[0]!名簿女,17)</f>
        <v>#N/A</v>
      </c>
      <c r="R255" s="295"/>
      <c r="S255" s="295">
        <v>2</v>
      </c>
      <c r="T255" s="336">
        <v>8</v>
      </c>
      <c r="U255" s="232"/>
      <c r="V255" s="232" t="str">
        <f t="shared" si="12"/>
        <v/>
      </c>
      <c r="W255" s="232" t="e">
        <f t="shared" si="13"/>
        <v>#VALUE!</v>
      </c>
      <c r="X255" s="234">
        <v>236</v>
      </c>
      <c r="Y255" s="232" t="e">
        <f>RANK(V255,V248:V255,1)</f>
        <v>#VALUE!</v>
      </c>
      <c r="AA255" s="234">
        <v>10236</v>
      </c>
    </row>
    <row r="256" spans="1:27" s="234" customFormat="1" x14ac:dyDescent="0.2">
      <c r="A256" s="328"/>
      <c r="B256" s="327" t="s">
        <v>207</v>
      </c>
      <c r="C256" s="328">
        <v>30</v>
      </c>
      <c r="D256" s="294" t="s">
        <v>25</v>
      </c>
      <c r="E256" s="294"/>
      <c r="F256" s="294"/>
      <c r="G256" s="329"/>
      <c r="H256" s="294" t="s">
        <v>31</v>
      </c>
      <c r="I256" s="330"/>
      <c r="J256" s="294" t="s">
        <v>41</v>
      </c>
      <c r="K256" s="294" t="e">
        <f>VLOOKUP(A256,[0]!名簿女,11)</f>
        <v>#N/A</v>
      </c>
      <c r="L256" s="331" t="s">
        <v>31</v>
      </c>
      <c r="M256" s="331" t="e">
        <f>VLOOKUP(A256,[0]!名簿女,13)</f>
        <v>#N/A</v>
      </c>
      <c r="N256" s="332" t="e">
        <f>VLOOKUP(A256,[0]!名簿女,14)</f>
        <v>#N/A</v>
      </c>
      <c r="O256" s="332" t="s">
        <v>41</v>
      </c>
      <c r="P256" s="294"/>
      <c r="Q256" s="332" t="e">
        <f>VLOOKUP(A256,[0]!名簿女,17)</f>
        <v>#N/A</v>
      </c>
      <c r="R256" s="294"/>
      <c r="S256" s="294">
        <v>3</v>
      </c>
      <c r="T256" s="328">
        <v>1</v>
      </c>
      <c r="U256" s="232"/>
      <c r="V256" s="232" t="str">
        <f t="shared" si="12"/>
        <v/>
      </c>
      <c r="W256" s="232" t="e">
        <f t="shared" si="13"/>
        <v>#VALUE!</v>
      </c>
      <c r="X256" s="234">
        <v>237</v>
      </c>
      <c r="Y256" s="232" t="e">
        <f>RANK(V256,V256:V263,1)</f>
        <v>#VALUE!</v>
      </c>
      <c r="AA256" s="234">
        <v>10237</v>
      </c>
    </row>
    <row r="257" spans="1:27" s="234" customFormat="1" x14ac:dyDescent="0.2">
      <c r="A257" s="333"/>
      <c r="B257" s="334" t="s">
        <v>207</v>
      </c>
      <c r="C257" s="333">
        <v>30</v>
      </c>
      <c r="D257" s="274" t="s">
        <v>25</v>
      </c>
      <c r="E257" s="274"/>
      <c r="F257" s="274"/>
      <c r="G257" s="278"/>
      <c r="H257" s="274" t="s">
        <v>31</v>
      </c>
      <c r="I257" s="279"/>
      <c r="J257" s="274" t="s">
        <v>41</v>
      </c>
      <c r="K257" s="274" t="e">
        <f>VLOOKUP(A257,[0]!名簿女,11)</f>
        <v>#N/A</v>
      </c>
      <c r="L257" s="280" t="s">
        <v>31</v>
      </c>
      <c r="M257" s="280" t="e">
        <f>VLOOKUP(A257,[0]!名簿女,13)</f>
        <v>#N/A</v>
      </c>
      <c r="N257" s="335" t="e">
        <f>VLOOKUP(A257,[0]!名簿女,14)</f>
        <v>#N/A</v>
      </c>
      <c r="O257" s="335" t="s">
        <v>41</v>
      </c>
      <c r="P257" s="274"/>
      <c r="Q257" s="335" t="e">
        <f>VLOOKUP(A257,[0]!名簿女,17)</f>
        <v>#N/A</v>
      </c>
      <c r="R257" s="274"/>
      <c r="S257" s="274">
        <v>3</v>
      </c>
      <c r="T257" s="333">
        <v>2</v>
      </c>
      <c r="U257" s="232"/>
      <c r="V257" s="232" t="str">
        <f t="shared" si="12"/>
        <v/>
      </c>
      <c r="W257" s="232" t="e">
        <f t="shared" si="13"/>
        <v>#VALUE!</v>
      </c>
      <c r="X257" s="234">
        <v>238</v>
      </c>
      <c r="Y257" s="232" t="e">
        <f>RANK(V257,V256:V263,1)</f>
        <v>#VALUE!</v>
      </c>
      <c r="AA257" s="234">
        <v>10238</v>
      </c>
    </row>
    <row r="258" spans="1:27" s="234" customFormat="1" x14ac:dyDescent="0.2">
      <c r="A258" s="333"/>
      <c r="B258" s="334" t="s">
        <v>207</v>
      </c>
      <c r="C258" s="333">
        <v>30</v>
      </c>
      <c r="D258" s="274" t="s">
        <v>25</v>
      </c>
      <c r="E258" s="274"/>
      <c r="F258" s="274"/>
      <c r="G258" s="278"/>
      <c r="H258" s="274" t="s">
        <v>31</v>
      </c>
      <c r="I258" s="279"/>
      <c r="J258" s="274" t="s">
        <v>41</v>
      </c>
      <c r="K258" s="274" t="e">
        <f>VLOOKUP(A258,[0]!名簿女,11)</f>
        <v>#N/A</v>
      </c>
      <c r="L258" s="280" t="s">
        <v>31</v>
      </c>
      <c r="M258" s="280" t="e">
        <f>VLOOKUP(A258,[0]!名簿女,13)</f>
        <v>#N/A</v>
      </c>
      <c r="N258" s="335" t="e">
        <f>VLOOKUP(A258,[0]!名簿女,14)</f>
        <v>#N/A</v>
      </c>
      <c r="O258" s="335" t="s">
        <v>41</v>
      </c>
      <c r="P258" s="274"/>
      <c r="Q258" s="335" t="e">
        <f>VLOOKUP(A258,[0]!名簿女,17)</f>
        <v>#N/A</v>
      </c>
      <c r="R258" s="274"/>
      <c r="S258" s="274">
        <v>3</v>
      </c>
      <c r="T258" s="333">
        <v>3</v>
      </c>
      <c r="U258" s="232"/>
      <c r="V258" s="232" t="str">
        <f t="shared" si="12"/>
        <v/>
      </c>
      <c r="W258" s="232" t="e">
        <f t="shared" si="13"/>
        <v>#VALUE!</v>
      </c>
      <c r="X258" s="234">
        <v>239</v>
      </c>
      <c r="Y258" s="232" t="e">
        <f>RANK(V258,V256:V263,1)</f>
        <v>#VALUE!</v>
      </c>
      <c r="AA258" s="234">
        <v>10239</v>
      </c>
    </row>
    <row r="259" spans="1:27" s="234" customFormat="1" x14ac:dyDescent="0.2">
      <c r="A259" s="333"/>
      <c r="B259" s="334" t="s">
        <v>207</v>
      </c>
      <c r="C259" s="333">
        <v>30</v>
      </c>
      <c r="D259" s="274" t="s">
        <v>25</v>
      </c>
      <c r="E259" s="274"/>
      <c r="F259" s="274"/>
      <c r="G259" s="278"/>
      <c r="H259" s="274" t="s">
        <v>31</v>
      </c>
      <c r="I259" s="279"/>
      <c r="J259" s="274" t="s">
        <v>41</v>
      </c>
      <c r="K259" s="274" t="e">
        <f>VLOOKUP(A259,[0]!名簿女,11)</f>
        <v>#N/A</v>
      </c>
      <c r="L259" s="280" t="s">
        <v>31</v>
      </c>
      <c r="M259" s="280" t="e">
        <f>VLOOKUP(A259,[0]!名簿女,13)</f>
        <v>#N/A</v>
      </c>
      <c r="N259" s="335" t="e">
        <f>VLOOKUP(A259,[0]!名簿女,14)</f>
        <v>#N/A</v>
      </c>
      <c r="O259" s="335" t="s">
        <v>41</v>
      </c>
      <c r="P259" s="274"/>
      <c r="Q259" s="335" t="e">
        <f>VLOOKUP(A259,[0]!名簿女,17)</f>
        <v>#N/A</v>
      </c>
      <c r="R259" s="274"/>
      <c r="S259" s="274">
        <v>3</v>
      </c>
      <c r="T259" s="333">
        <v>4</v>
      </c>
      <c r="U259" s="232"/>
      <c r="V259" s="232" t="str">
        <f t="shared" si="12"/>
        <v/>
      </c>
      <c r="W259" s="232" t="e">
        <f t="shared" si="13"/>
        <v>#VALUE!</v>
      </c>
      <c r="X259" s="234">
        <v>240</v>
      </c>
      <c r="Y259" s="232" t="e">
        <f>RANK(V259,V256:V263,1)</f>
        <v>#VALUE!</v>
      </c>
      <c r="AA259" s="234">
        <v>10240</v>
      </c>
    </row>
    <row r="260" spans="1:27" s="234" customFormat="1" x14ac:dyDescent="0.2">
      <c r="A260" s="333"/>
      <c r="B260" s="334" t="s">
        <v>207</v>
      </c>
      <c r="C260" s="333">
        <v>30</v>
      </c>
      <c r="D260" s="274" t="s">
        <v>25</v>
      </c>
      <c r="E260" s="274"/>
      <c r="F260" s="274"/>
      <c r="G260" s="278"/>
      <c r="H260" s="274" t="s">
        <v>31</v>
      </c>
      <c r="I260" s="279"/>
      <c r="J260" s="274" t="s">
        <v>41</v>
      </c>
      <c r="K260" s="274" t="e">
        <f>VLOOKUP(A260,[0]!名簿女,11)</f>
        <v>#N/A</v>
      </c>
      <c r="L260" s="280" t="s">
        <v>31</v>
      </c>
      <c r="M260" s="280" t="e">
        <f>VLOOKUP(A260,[0]!名簿女,13)</f>
        <v>#N/A</v>
      </c>
      <c r="N260" s="335" t="e">
        <f>VLOOKUP(A260,[0]!名簿女,14)</f>
        <v>#N/A</v>
      </c>
      <c r="O260" s="335" t="s">
        <v>41</v>
      </c>
      <c r="P260" s="274"/>
      <c r="Q260" s="335" t="e">
        <f>VLOOKUP(A260,[0]!名簿女,17)</f>
        <v>#N/A</v>
      </c>
      <c r="R260" s="274"/>
      <c r="S260" s="274">
        <v>3</v>
      </c>
      <c r="T260" s="274">
        <v>5</v>
      </c>
      <c r="U260" s="232"/>
      <c r="V260" s="232" t="str">
        <f t="shared" si="12"/>
        <v/>
      </c>
      <c r="W260" s="232" t="e">
        <f t="shared" si="13"/>
        <v>#VALUE!</v>
      </c>
      <c r="X260" s="234">
        <v>241</v>
      </c>
      <c r="Y260" s="232" t="e">
        <f>RANK(V260,V256:V263,1)</f>
        <v>#VALUE!</v>
      </c>
      <c r="AA260" s="234">
        <v>10241</v>
      </c>
    </row>
    <row r="261" spans="1:27" s="234" customFormat="1" x14ac:dyDescent="0.2">
      <c r="A261" s="333"/>
      <c r="B261" s="334" t="s">
        <v>207</v>
      </c>
      <c r="C261" s="333">
        <v>30</v>
      </c>
      <c r="D261" s="274" t="s">
        <v>25</v>
      </c>
      <c r="E261" s="274"/>
      <c r="F261" s="274"/>
      <c r="G261" s="278"/>
      <c r="H261" s="274" t="s">
        <v>31</v>
      </c>
      <c r="I261" s="279"/>
      <c r="J261" s="274" t="s">
        <v>41</v>
      </c>
      <c r="K261" s="274" t="e">
        <f>VLOOKUP(A261,[0]!名簿女,11)</f>
        <v>#N/A</v>
      </c>
      <c r="L261" s="280" t="s">
        <v>31</v>
      </c>
      <c r="M261" s="280" t="e">
        <f>VLOOKUP(A261,[0]!名簿女,13)</f>
        <v>#N/A</v>
      </c>
      <c r="N261" s="335" t="e">
        <f>VLOOKUP(A261,[0]!名簿女,14)</f>
        <v>#N/A</v>
      </c>
      <c r="O261" s="335" t="s">
        <v>41</v>
      </c>
      <c r="P261" s="274"/>
      <c r="Q261" s="335" t="e">
        <f>VLOOKUP(A261,[0]!名簿女,17)</f>
        <v>#N/A</v>
      </c>
      <c r="R261" s="274"/>
      <c r="S261" s="274">
        <v>3</v>
      </c>
      <c r="T261" s="333">
        <v>6</v>
      </c>
      <c r="U261" s="232"/>
      <c r="V261" s="232" t="str">
        <f t="shared" si="12"/>
        <v/>
      </c>
      <c r="W261" s="232" t="e">
        <f t="shared" si="13"/>
        <v>#VALUE!</v>
      </c>
      <c r="X261" s="234">
        <v>242</v>
      </c>
      <c r="Y261" s="232" t="e">
        <f>RANK(V261,V256:V263,1)</f>
        <v>#VALUE!</v>
      </c>
      <c r="AA261" s="234">
        <v>10242</v>
      </c>
    </row>
    <row r="262" spans="1:27" s="234" customFormat="1" x14ac:dyDescent="0.2">
      <c r="A262" s="333"/>
      <c r="B262" s="334" t="s">
        <v>207</v>
      </c>
      <c r="C262" s="333">
        <v>30</v>
      </c>
      <c r="D262" s="274" t="s">
        <v>25</v>
      </c>
      <c r="E262" s="274"/>
      <c r="F262" s="274"/>
      <c r="G262" s="278"/>
      <c r="H262" s="274" t="s">
        <v>31</v>
      </c>
      <c r="I262" s="279"/>
      <c r="J262" s="274" t="s">
        <v>41</v>
      </c>
      <c r="K262" s="274" t="e">
        <f>VLOOKUP(A262,[0]!名簿女,11)</f>
        <v>#N/A</v>
      </c>
      <c r="L262" s="280" t="s">
        <v>31</v>
      </c>
      <c r="M262" s="280" t="e">
        <f>VLOOKUP(A262,[0]!名簿女,13)</f>
        <v>#N/A</v>
      </c>
      <c r="N262" s="335" t="e">
        <f>VLOOKUP(A262,[0]!名簿女,14)</f>
        <v>#N/A</v>
      </c>
      <c r="O262" s="335" t="s">
        <v>41</v>
      </c>
      <c r="P262" s="274"/>
      <c r="Q262" s="335" t="e">
        <f>VLOOKUP(A262,[0]!名簿女,17)</f>
        <v>#N/A</v>
      </c>
      <c r="R262" s="274"/>
      <c r="S262" s="274">
        <v>3</v>
      </c>
      <c r="T262" s="333">
        <v>7</v>
      </c>
      <c r="U262" s="232"/>
      <c r="V262" s="232" t="str">
        <f t="shared" si="12"/>
        <v/>
      </c>
      <c r="W262" s="232" t="e">
        <f t="shared" si="13"/>
        <v>#VALUE!</v>
      </c>
      <c r="X262" s="234">
        <v>243</v>
      </c>
      <c r="Y262" s="232" t="e">
        <f>RANK(V262,V256:V263,1)</f>
        <v>#VALUE!</v>
      </c>
      <c r="AA262" s="234">
        <v>10243</v>
      </c>
    </row>
    <row r="263" spans="1:27" s="234" customFormat="1" ht="14.5" thickBot="1" x14ac:dyDescent="0.25">
      <c r="A263" s="336"/>
      <c r="B263" s="337" t="s">
        <v>207</v>
      </c>
      <c r="C263" s="336">
        <v>30</v>
      </c>
      <c r="D263" s="295" t="s">
        <v>25</v>
      </c>
      <c r="E263" s="295"/>
      <c r="F263" s="295"/>
      <c r="G263" s="338"/>
      <c r="H263" s="295" t="s">
        <v>31</v>
      </c>
      <c r="I263" s="339"/>
      <c r="J263" s="295" t="s">
        <v>41</v>
      </c>
      <c r="K263" s="295" t="e">
        <f>VLOOKUP(A263,[0]!名簿女,11)</f>
        <v>#N/A</v>
      </c>
      <c r="L263" s="340" t="s">
        <v>31</v>
      </c>
      <c r="M263" s="340" t="e">
        <f>VLOOKUP(A263,[0]!名簿女,13)</f>
        <v>#N/A</v>
      </c>
      <c r="N263" s="341" t="e">
        <f>VLOOKUP(A263,[0]!名簿女,14)</f>
        <v>#N/A</v>
      </c>
      <c r="O263" s="341" t="s">
        <v>41</v>
      </c>
      <c r="P263" s="295"/>
      <c r="Q263" s="341" t="e">
        <f>VLOOKUP(A263,[0]!名簿女,17)</f>
        <v>#N/A</v>
      </c>
      <c r="R263" s="295"/>
      <c r="S263" s="295">
        <v>3</v>
      </c>
      <c r="T263" s="336">
        <v>8</v>
      </c>
      <c r="U263" s="232"/>
      <c r="V263" s="232" t="str">
        <f t="shared" si="12"/>
        <v/>
      </c>
      <c r="W263" s="232" t="e">
        <f t="shared" si="13"/>
        <v>#VALUE!</v>
      </c>
      <c r="X263" s="234">
        <v>244</v>
      </c>
      <c r="Y263" s="232" t="e">
        <f>RANK(V263,V256:V263,1)</f>
        <v>#VALUE!</v>
      </c>
      <c r="AA263" s="234">
        <v>10244</v>
      </c>
    </row>
    <row r="264" spans="1:27" s="234" customFormat="1" x14ac:dyDescent="0.2">
      <c r="A264" s="343"/>
      <c r="B264" s="344" t="s">
        <v>207</v>
      </c>
      <c r="C264" s="343">
        <v>30</v>
      </c>
      <c r="D264" s="296" t="s">
        <v>25</v>
      </c>
      <c r="E264" s="296"/>
      <c r="F264" s="296"/>
      <c r="G264" s="345"/>
      <c r="H264" s="296" t="s">
        <v>31</v>
      </c>
      <c r="I264" s="346"/>
      <c r="J264" s="296" t="s">
        <v>41</v>
      </c>
      <c r="K264" s="296" t="e">
        <f>VLOOKUP(A264,[0]!名簿女,11)</f>
        <v>#N/A</v>
      </c>
      <c r="L264" s="347" t="s">
        <v>31</v>
      </c>
      <c r="M264" s="347" t="e">
        <f>VLOOKUP(A264,[0]!名簿女,13)</f>
        <v>#N/A</v>
      </c>
      <c r="N264" s="348" t="e">
        <f>VLOOKUP(A264,[0]!名簿女,14)</f>
        <v>#N/A</v>
      </c>
      <c r="O264" s="348" t="s">
        <v>41</v>
      </c>
      <c r="P264" s="296"/>
      <c r="Q264" s="348" t="e">
        <f>VLOOKUP(A264,[0]!名簿女,17)</f>
        <v>#N/A</v>
      </c>
      <c r="R264" s="296"/>
      <c r="S264" s="296">
        <v>4</v>
      </c>
      <c r="T264" s="343">
        <v>1</v>
      </c>
      <c r="U264" s="232"/>
      <c r="V264" s="232" t="str">
        <f t="shared" si="12"/>
        <v/>
      </c>
      <c r="W264" s="232" t="e">
        <f t="shared" si="13"/>
        <v>#VALUE!</v>
      </c>
      <c r="X264" s="234">
        <v>245</v>
      </c>
      <c r="Y264" s="232" t="e">
        <f>RANK(V264,V264:V271,1)</f>
        <v>#VALUE!</v>
      </c>
      <c r="AA264" s="234">
        <v>10245</v>
      </c>
    </row>
    <row r="265" spans="1:27" s="234" customFormat="1" x14ac:dyDescent="0.2">
      <c r="A265" s="274"/>
      <c r="B265" s="334" t="s">
        <v>207</v>
      </c>
      <c r="C265" s="333">
        <v>30</v>
      </c>
      <c r="D265" s="274" t="s">
        <v>25</v>
      </c>
      <c r="E265" s="274"/>
      <c r="F265" s="274"/>
      <c r="G265" s="278"/>
      <c r="H265" s="274" t="s">
        <v>31</v>
      </c>
      <c r="I265" s="279"/>
      <c r="J265" s="274" t="s">
        <v>41</v>
      </c>
      <c r="K265" s="274" t="e">
        <f>VLOOKUP(A265,[0]!名簿女,11)</f>
        <v>#N/A</v>
      </c>
      <c r="L265" s="280" t="s">
        <v>31</v>
      </c>
      <c r="M265" s="280" t="e">
        <f>VLOOKUP(A265,[0]!名簿女,13)</f>
        <v>#N/A</v>
      </c>
      <c r="N265" s="335" t="e">
        <f>VLOOKUP(A265,[0]!名簿女,14)</f>
        <v>#N/A</v>
      </c>
      <c r="O265" s="335" t="s">
        <v>41</v>
      </c>
      <c r="P265" s="274"/>
      <c r="Q265" s="335" t="e">
        <f>VLOOKUP(A265,[0]!名簿女,17)</f>
        <v>#N/A</v>
      </c>
      <c r="R265" s="274"/>
      <c r="S265" s="274">
        <v>4</v>
      </c>
      <c r="T265" s="333">
        <v>2</v>
      </c>
      <c r="U265" s="232"/>
      <c r="V265" s="232" t="str">
        <f t="shared" si="12"/>
        <v/>
      </c>
      <c r="W265" s="232" t="e">
        <f t="shared" si="13"/>
        <v>#VALUE!</v>
      </c>
      <c r="X265" s="234">
        <v>246</v>
      </c>
      <c r="Y265" s="232" t="e">
        <f>RANK(V265,V264:V271,1)</f>
        <v>#VALUE!</v>
      </c>
      <c r="AA265" s="234">
        <v>10246</v>
      </c>
    </row>
    <row r="266" spans="1:27" s="234" customFormat="1" x14ac:dyDescent="0.2">
      <c r="A266" s="333"/>
      <c r="B266" s="334" t="s">
        <v>207</v>
      </c>
      <c r="C266" s="333">
        <v>30</v>
      </c>
      <c r="D266" s="274" t="s">
        <v>25</v>
      </c>
      <c r="E266" s="274"/>
      <c r="F266" s="274"/>
      <c r="G266" s="278"/>
      <c r="H266" s="274" t="s">
        <v>31</v>
      </c>
      <c r="I266" s="279"/>
      <c r="J266" s="274" t="s">
        <v>41</v>
      </c>
      <c r="K266" s="274" t="e">
        <f>VLOOKUP(A266,[0]!名簿女,11)</f>
        <v>#N/A</v>
      </c>
      <c r="L266" s="280" t="s">
        <v>31</v>
      </c>
      <c r="M266" s="280" t="e">
        <f>VLOOKUP(A266,[0]!名簿女,13)</f>
        <v>#N/A</v>
      </c>
      <c r="N266" s="335" t="e">
        <f>VLOOKUP(A266,[0]!名簿女,14)</f>
        <v>#N/A</v>
      </c>
      <c r="O266" s="335" t="s">
        <v>41</v>
      </c>
      <c r="P266" s="274"/>
      <c r="Q266" s="335" t="e">
        <f>VLOOKUP(A266,[0]!名簿女,17)</f>
        <v>#N/A</v>
      </c>
      <c r="R266" s="274"/>
      <c r="S266" s="274">
        <v>4</v>
      </c>
      <c r="T266" s="333">
        <v>3</v>
      </c>
      <c r="U266" s="232"/>
      <c r="V266" s="232" t="str">
        <f t="shared" si="12"/>
        <v/>
      </c>
      <c r="W266" s="232" t="e">
        <f t="shared" si="13"/>
        <v>#VALUE!</v>
      </c>
      <c r="X266" s="234">
        <v>247</v>
      </c>
      <c r="Y266" s="232" t="e">
        <f>RANK(V266,V264:V271,1)</f>
        <v>#VALUE!</v>
      </c>
      <c r="AA266" s="234">
        <v>10247</v>
      </c>
    </row>
    <row r="267" spans="1:27" s="234" customFormat="1" x14ac:dyDescent="0.2">
      <c r="A267" s="333"/>
      <c r="B267" s="334" t="s">
        <v>207</v>
      </c>
      <c r="C267" s="333">
        <v>30</v>
      </c>
      <c r="D267" s="274" t="s">
        <v>25</v>
      </c>
      <c r="E267" s="274"/>
      <c r="F267" s="274"/>
      <c r="G267" s="278"/>
      <c r="H267" s="274" t="s">
        <v>31</v>
      </c>
      <c r="I267" s="279"/>
      <c r="J267" s="274" t="s">
        <v>41</v>
      </c>
      <c r="K267" s="274" t="e">
        <f>VLOOKUP(A267,[0]!名簿女,11)</f>
        <v>#N/A</v>
      </c>
      <c r="L267" s="280" t="s">
        <v>31</v>
      </c>
      <c r="M267" s="280" t="e">
        <f>VLOOKUP(A267,[0]!名簿女,13)</f>
        <v>#N/A</v>
      </c>
      <c r="N267" s="335" t="e">
        <f>VLOOKUP(A267,[0]!名簿女,14)</f>
        <v>#N/A</v>
      </c>
      <c r="O267" s="335" t="s">
        <v>41</v>
      </c>
      <c r="P267" s="274"/>
      <c r="Q267" s="335" t="e">
        <f>VLOOKUP(A267,[0]!名簿女,17)</f>
        <v>#N/A</v>
      </c>
      <c r="R267" s="274"/>
      <c r="S267" s="274">
        <v>4</v>
      </c>
      <c r="T267" s="333">
        <v>4</v>
      </c>
      <c r="U267" s="232"/>
      <c r="V267" s="232" t="str">
        <f t="shared" si="12"/>
        <v/>
      </c>
      <c r="W267" s="232" t="e">
        <f t="shared" si="13"/>
        <v>#VALUE!</v>
      </c>
      <c r="X267" s="234">
        <v>248</v>
      </c>
      <c r="Y267" s="232" t="e">
        <f>RANK(V267,V264:V271,1)</f>
        <v>#VALUE!</v>
      </c>
      <c r="AA267" s="234">
        <v>10248</v>
      </c>
    </row>
    <row r="268" spans="1:27" s="234" customFormat="1" x14ac:dyDescent="0.2">
      <c r="A268" s="333"/>
      <c r="B268" s="334" t="s">
        <v>207</v>
      </c>
      <c r="C268" s="333">
        <v>30</v>
      </c>
      <c r="D268" s="274" t="s">
        <v>25</v>
      </c>
      <c r="E268" s="274"/>
      <c r="F268" s="274"/>
      <c r="G268" s="278"/>
      <c r="H268" s="274" t="s">
        <v>31</v>
      </c>
      <c r="I268" s="279"/>
      <c r="J268" s="274" t="s">
        <v>41</v>
      </c>
      <c r="K268" s="274" t="e">
        <f>VLOOKUP(A268,[0]!名簿女,11)</f>
        <v>#N/A</v>
      </c>
      <c r="L268" s="280" t="s">
        <v>31</v>
      </c>
      <c r="M268" s="280" t="e">
        <f>VLOOKUP(A268,[0]!名簿女,13)</f>
        <v>#N/A</v>
      </c>
      <c r="N268" s="335" t="e">
        <f>VLOOKUP(A268,[0]!名簿女,14)</f>
        <v>#N/A</v>
      </c>
      <c r="O268" s="335" t="s">
        <v>41</v>
      </c>
      <c r="P268" s="274"/>
      <c r="Q268" s="335" t="e">
        <f>VLOOKUP(A268,[0]!名簿女,17)</f>
        <v>#N/A</v>
      </c>
      <c r="R268" s="274"/>
      <c r="S268" s="274">
        <v>4</v>
      </c>
      <c r="T268" s="333">
        <v>5</v>
      </c>
      <c r="U268" s="232"/>
      <c r="V268" s="232" t="str">
        <f t="shared" si="12"/>
        <v/>
      </c>
      <c r="W268" s="232" t="e">
        <f t="shared" si="13"/>
        <v>#VALUE!</v>
      </c>
      <c r="X268" s="234">
        <v>249</v>
      </c>
      <c r="Y268" s="232" t="e">
        <f>RANK(V268,V264:V271,1)</f>
        <v>#VALUE!</v>
      </c>
      <c r="AA268" s="234">
        <v>10249</v>
      </c>
    </row>
    <row r="269" spans="1:27" s="234" customFormat="1" x14ac:dyDescent="0.2">
      <c r="A269" s="333"/>
      <c r="B269" s="334" t="s">
        <v>207</v>
      </c>
      <c r="C269" s="333">
        <v>30</v>
      </c>
      <c r="D269" s="274" t="s">
        <v>25</v>
      </c>
      <c r="E269" s="274"/>
      <c r="F269" s="274"/>
      <c r="G269" s="278"/>
      <c r="H269" s="274" t="s">
        <v>31</v>
      </c>
      <c r="I269" s="279"/>
      <c r="J269" s="274" t="s">
        <v>41</v>
      </c>
      <c r="K269" s="274" t="e">
        <f>VLOOKUP(A269,[0]!名簿女,11)</f>
        <v>#N/A</v>
      </c>
      <c r="L269" s="280" t="s">
        <v>31</v>
      </c>
      <c r="M269" s="280" t="e">
        <f>VLOOKUP(A269,[0]!名簿女,13)</f>
        <v>#N/A</v>
      </c>
      <c r="N269" s="335" t="e">
        <f>VLOOKUP(A269,[0]!名簿女,14)</f>
        <v>#N/A</v>
      </c>
      <c r="O269" s="335" t="s">
        <v>41</v>
      </c>
      <c r="P269" s="274"/>
      <c r="Q269" s="335" t="e">
        <f>VLOOKUP(A269,[0]!名簿女,17)</f>
        <v>#N/A</v>
      </c>
      <c r="R269" s="274"/>
      <c r="S269" s="274">
        <v>4</v>
      </c>
      <c r="T269" s="333">
        <v>6</v>
      </c>
      <c r="U269" s="232"/>
      <c r="V269" s="232" t="str">
        <f t="shared" si="12"/>
        <v/>
      </c>
      <c r="W269" s="232" t="e">
        <f t="shared" si="13"/>
        <v>#VALUE!</v>
      </c>
      <c r="X269" s="234">
        <v>250</v>
      </c>
      <c r="Y269" s="232" t="e">
        <f>RANK(V269,V264:V271,1)</f>
        <v>#VALUE!</v>
      </c>
      <c r="AA269" s="234">
        <v>10250</v>
      </c>
    </row>
    <row r="270" spans="1:27" s="234" customFormat="1" x14ac:dyDescent="0.2">
      <c r="A270" s="333"/>
      <c r="B270" s="334" t="s">
        <v>207</v>
      </c>
      <c r="C270" s="333">
        <v>30</v>
      </c>
      <c r="D270" s="274" t="s">
        <v>25</v>
      </c>
      <c r="E270" s="274"/>
      <c r="F270" s="274"/>
      <c r="G270" s="278"/>
      <c r="H270" s="274" t="s">
        <v>31</v>
      </c>
      <c r="I270" s="279"/>
      <c r="J270" s="274" t="s">
        <v>41</v>
      </c>
      <c r="K270" s="274" t="e">
        <f>VLOOKUP(A270,[0]!名簿女,11)</f>
        <v>#N/A</v>
      </c>
      <c r="L270" s="280" t="s">
        <v>31</v>
      </c>
      <c r="M270" s="280" t="e">
        <f>VLOOKUP(A270,[0]!名簿女,13)</f>
        <v>#N/A</v>
      </c>
      <c r="N270" s="335" t="e">
        <f>VLOOKUP(A270,[0]!名簿女,14)</f>
        <v>#N/A</v>
      </c>
      <c r="O270" s="335" t="s">
        <v>41</v>
      </c>
      <c r="P270" s="274"/>
      <c r="Q270" s="335" t="e">
        <f>VLOOKUP(A270,[0]!名簿女,17)</f>
        <v>#N/A</v>
      </c>
      <c r="R270" s="274"/>
      <c r="S270" s="274">
        <v>4</v>
      </c>
      <c r="T270" s="333">
        <v>7</v>
      </c>
      <c r="U270" s="232"/>
      <c r="V270" s="232" t="str">
        <f t="shared" si="12"/>
        <v/>
      </c>
      <c r="W270" s="232" t="e">
        <f t="shared" si="13"/>
        <v>#VALUE!</v>
      </c>
      <c r="X270" s="234">
        <v>251</v>
      </c>
      <c r="Y270" s="232" t="e">
        <f>RANK(V270,V264:V271,1)</f>
        <v>#VALUE!</v>
      </c>
      <c r="AA270" s="234">
        <v>10251</v>
      </c>
    </row>
    <row r="271" spans="1:27" s="234" customFormat="1" ht="14.5" thickBot="1" x14ac:dyDescent="0.25">
      <c r="A271" s="349"/>
      <c r="B271" s="350" t="s">
        <v>207</v>
      </c>
      <c r="C271" s="349">
        <v>30</v>
      </c>
      <c r="D271" s="297" t="s">
        <v>25</v>
      </c>
      <c r="E271" s="297"/>
      <c r="F271" s="297"/>
      <c r="G271" s="351"/>
      <c r="H271" s="297" t="s">
        <v>31</v>
      </c>
      <c r="I271" s="352"/>
      <c r="J271" s="297" t="s">
        <v>41</v>
      </c>
      <c r="K271" s="297" t="e">
        <f>VLOOKUP(A271,[0]!名簿女,11)</f>
        <v>#N/A</v>
      </c>
      <c r="L271" s="353" t="s">
        <v>31</v>
      </c>
      <c r="M271" s="353" t="e">
        <f>VLOOKUP(A271,[0]!名簿女,13)</f>
        <v>#N/A</v>
      </c>
      <c r="N271" s="354" t="e">
        <f>VLOOKUP(A271,[0]!名簿女,14)</f>
        <v>#N/A</v>
      </c>
      <c r="O271" s="354" t="s">
        <v>41</v>
      </c>
      <c r="P271" s="297"/>
      <c r="Q271" s="354" t="e">
        <f>VLOOKUP(A271,[0]!名簿女,17)</f>
        <v>#N/A</v>
      </c>
      <c r="R271" s="297"/>
      <c r="S271" s="297">
        <v>4</v>
      </c>
      <c r="T271" s="349">
        <v>8</v>
      </c>
      <c r="U271" s="232"/>
      <c r="V271" s="232" t="str">
        <f t="shared" si="12"/>
        <v/>
      </c>
      <c r="W271" s="232" t="e">
        <f t="shared" si="13"/>
        <v>#VALUE!</v>
      </c>
      <c r="X271" s="234">
        <v>252</v>
      </c>
      <c r="Y271" s="232" t="e">
        <f>RANK(V271,V264:V271,1)</f>
        <v>#VALUE!</v>
      </c>
      <c r="AA271" s="234">
        <v>10252</v>
      </c>
    </row>
    <row r="272" spans="1:27" s="234" customFormat="1" ht="14.5" thickTop="1" x14ac:dyDescent="0.2">
      <c r="A272" s="355"/>
      <c r="B272" s="356" t="s">
        <v>207</v>
      </c>
      <c r="C272" s="355">
        <v>30</v>
      </c>
      <c r="D272" s="298" t="s">
        <v>25</v>
      </c>
      <c r="E272" s="298"/>
      <c r="F272" s="298"/>
      <c r="G272" s="357"/>
      <c r="H272" s="298" t="s">
        <v>31</v>
      </c>
      <c r="I272" s="358"/>
      <c r="J272" s="298" t="s">
        <v>41</v>
      </c>
      <c r="K272" s="298" t="e">
        <f>VLOOKUP(A272,[0]!名簿女,11)</f>
        <v>#N/A</v>
      </c>
      <c r="L272" s="359" t="s">
        <v>31</v>
      </c>
      <c r="M272" s="359" t="e">
        <f>VLOOKUP(A272,[0]!名簿女,13)</f>
        <v>#N/A</v>
      </c>
      <c r="N272" s="360" t="e">
        <f>VLOOKUP(A272,[0]!名簿女,14)</f>
        <v>#N/A</v>
      </c>
      <c r="O272" s="360" t="s">
        <v>41</v>
      </c>
      <c r="P272" s="298"/>
      <c r="Q272" s="360" t="e">
        <f>VLOOKUP(A272,[0]!名簿女,17)</f>
        <v>#N/A</v>
      </c>
      <c r="R272" s="298"/>
      <c r="S272" s="298">
        <v>99</v>
      </c>
      <c r="T272" s="355">
        <v>1</v>
      </c>
      <c r="U272" s="232"/>
      <c r="V272" s="232" t="str">
        <f t="shared" si="12"/>
        <v/>
      </c>
      <c r="W272" s="232"/>
      <c r="X272" s="234">
        <v>253</v>
      </c>
      <c r="Y272" s="232" t="e">
        <f>RANK(V272,V272:V279,1)</f>
        <v>#VALUE!</v>
      </c>
      <c r="AA272" s="234">
        <v>10253</v>
      </c>
    </row>
    <row r="273" spans="1:27" s="234" customFormat="1" x14ac:dyDescent="0.2">
      <c r="A273" s="333"/>
      <c r="B273" s="334" t="s">
        <v>207</v>
      </c>
      <c r="C273" s="333">
        <v>30</v>
      </c>
      <c r="D273" s="274" t="s">
        <v>25</v>
      </c>
      <c r="E273" s="274"/>
      <c r="F273" s="274"/>
      <c r="G273" s="278"/>
      <c r="H273" s="274" t="s">
        <v>31</v>
      </c>
      <c r="I273" s="279"/>
      <c r="J273" s="274" t="s">
        <v>41</v>
      </c>
      <c r="K273" s="274" t="e">
        <f>VLOOKUP(A273,[0]!名簿女,11)</f>
        <v>#N/A</v>
      </c>
      <c r="L273" s="280" t="s">
        <v>31</v>
      </c>
      <c r="M273" s="280" t="e">
        <f>VLOOKUP(A273,[0]!名簿女,13)</f>
        <v>#N/A</v>
      </c>
      <c r="N273" s="335" t="e">
        <f>VLOOKUP(A273,[0]!名簿女,14)</f>
        <v>#N/A</v>
      </c>
      <c r="O273" s="335" t="s">
        <v>41</v>
      </c>
      <c r="P273" s="274"/>
      <c r="Q273" s="335" t="e">
        <f>VLOOKUP(A273,[0]!名簿女,17)</f>
        <v>#N/A</v>
      </c>
      <c r="R273" s="274"/>
      <c r="S273" s="274">
        <v>99</v>
      </c>
      <c r="T273" s="333">
        <v>2</v>
      </c>
      <c r="U273" s="232"/>
      <c r="V273" s="232" t="str">
        <f t="shared" si="12"/>
        <v/>
      </c>
      <c r="W273" s="232"/>
      <c r="X273" s="234">
        <v>254</v>
      </c>
      <c r="Y273" s="232" t="e">
        <f>RANK(V273,V272:V279,1)</f>
        <v>#VALUE!</v>
      </c>
      <c r="AA273" s="234">
        <v>10254</v>
      </c>
    </row>
    <row r="274" spans="1:27" s="234" customFormat="1" x14ac:dyDescent="0.2">
      <c r="A274" s="333"/>
      <c r="B274" s="334" t="s">
        <v>207</v>
      </c>
      <c r="C274" s="333">
        <v>30</v>
      </c>
      <c r="D274" s="274" t="s">
        <v>25</v>
      </c>
      <c r="E274" s="274"/>
      <c r="F274" s="274"/>
      <c r="G274" s="278"/>
      <c r="H274" s="274" t="s">
        <v>31</v>
      </c>
      <c r="I274" s="279"/>
      <c r="J274" s="274" t="s">
        <v>41</v>
      </c>
      <c r="K274" s="274" t="e">
        <f>VLOOKUP(A274,[0]!名簿女,11)</f>
        <v>#N/A</v>
      </c>
      <c r="L274" s="280" t="s">
        <v>31</v>
      </c>
      <c r="M274" s="280" t="e">
        <f>VLOOKUP(A274,[0]!名簿女,13)</f>
        <v>#N/A</v>
      </c>
      <c r="N274" s="335" t="e">
        <f>VLOOKUP(A274,[0]!名簿女,14)</f>
        <v>#N/A</v>
      </c>
      <c r="O274" s="335" t="s">
        <v>41</v>
      </c>
      <c r="P274" s="274"/>
      <c r="Q274" s="335" t="e">
        <f>VLOOKUP(A274,[0]!名簿女,17)</f>
        <v>#N/A</v>
      </c>
      <c r="R274" s="274"/>
      <c r="S274" s="274">
        <v>99</v>
      </c>
      <c r="T274" s="333">
        <v>3</v>
      </c>
      <c r="U274" s="232"/>
      <c r="V274" s="232" t="str">
        <f t="shared" si="12"/>
        <v/>
      </c>
      <c r="W274" s="232"/>
      <c r="X274" s="234">
        <v>255</v>
      </c>
      <c r="Y274" s="232" t="e">
        <f>RANK(V274,V272:V279,1)</f>
        <v>#VALUE!</v>
      </c>
      <c r="AA274" s="234">
        <v>10255</v>
      </c>
    </row>
    <row r="275" spans="1:27" s="234" customFormat="1" x14ac:dyDescent="0.2">
      <c r="A275" s="333"/>
      <c r="B275" s="334" t="s">
        <v>207</v>
      </c>
      <c r="C275" s="333">
        <v>30</v>
      </c>
      <c r="D275" s="274" t="s">
        <v>25</v>
      </c>
      <c r="E275" s="274"/>
      <c r="F275" s="274"/>
      <c r="G275" s="278"/>
      <c r="H275" s="274" t="s">
        <v>31</v>
      </c>
      <c r="I275" s="279"/>
      <c r="J275" s="274" t="s">
        <v>41</v>
      </c>
      <c r="K275" s="274" t="e">
        <f>VLOOKUP(A275,[0]!名簿女,11)</f>
        <v>#N/A</v>
      </c>
      <c r="L275" s="280" t="s">
        <v>31</v>
      </c>
      <c r="M275" s="280" t="e">
        <f>VLOOKUP(A275,[0]!名簿女,13)</f>
        <v>#N/A</v>
      </c>
      <c r="N275" s="335" t="e">
        <f>VLOOKUP(A275,[0]!名簿女,14)</f>
        <v>#N/A</v>
      </c>
      <c r="O275" s="335" t="s">
        <v>41</v>
      </c>
      <c r="P275" s="274"/>
      <c r="Q275" s="335" t="e">
        <f>VLOOKUP(A275,[0]!名簿女,17)</f>
        <v>#N/A</v>
      </c>
      <c r="R275" s="274"/>
      <c r="S275" s="274">
        <v>99</v>
      </c>
      <c r="T275" s="333">
        <v>4</v>
      </c>
      <c r="U275" s="232"/>
      <c r="V275" s="232" t="str">
        <f t="shared" si="12"/>
        <v/>
      </c>
      <c r="W275" s="232"/>
      <c r="X275" s="234">
        <v>256</v>
      </c>
      <c r="Y275" s="232" t="e">
        <f>RANK(V275,V272:V279,1)</f>
        <v>#VALUE!</v>
      </c>
      <c r="AA275" s="234">
        <v>10256</v>
      </c>
    </row>
    <row r="276" spans="1:27" s="234" customFormat="1" x14ac:dyDescent="0.2">
      <c r="A276" s="333"/>
      <c r="B276" s="334" t="s">
        <v>207</v>
      </c>
      <c r="C276" s="333">
        <v>30</v>
      </c>
      <c r="D276" s="274" t="s">
        <v>25</v>
      </c>
      <c r="E276" s="274"/>
      <c r="F276" s="274"/>
      <c r="G276" s="278"/>
      <c r="H276" s="274" t="s">
        <v>31</v>
      </c>
      <c r="I276" s="279"/>
      <c r="J276" s="274" t="s">
        <v>41</v>
      </c>
      <c r="K276" s="274" t="e">
        <f>VLOOKUP(A276,[0]!名簿女,11)</f>
        <v>#N/A</v>
      </c>
      <c r="L276" s="280" t="s">
        <v>31</v>
      </c>
      <c r="M276" s="280" t="e">
        <f>VLOOKUP(A276,[0]!名簿女,13)</f>
        <v>#N/A</v>
      </c>
      <c r="N276" s="335" t="e">
        <f>VLOOKUP(A276,[0]!名簿女,14)</f>
        <v>#N/A</v>
      </c>
      <c r="O276" s="335" t="s">
        <v>41</v>
      </c>
      <c r="P276" s="274"/>
      <c r="Q276" s="335" t="e">
        <f>VLOOKUP(A276,[0]!名簿女,17)</f>
        <v>#N/A</v>
      </c>
      <c r="R276" s="274"/>
      <c r="S276" s="274">
        <v>99</v>
      </c>
      <c r="T276" s="333">
        <v>5</v>
      </c>
      <c r="U276" s="232"/>
      <c r="V276" s="232" t="str">
        <f t="shared" si="12"/>
        <v/>
      </c>
      <c r="W276" s="232"/>
      <c r="X276" s="234">
        <v>257</v>
      </c>
      <c r="Y276" s="232" t="e">
        <f>RANK(V276,V272:V279,1)</f>
        <v>#VALUE!</v>
      </c>
      <c r="AA276" s="234">
        <v>10257</v>
      </c>
    </row>
    <row r="277" spans="1:27" s="234" customFormat="1" x14ac:dyDescent="0.2">
      <c r="A277" s="333"/>
      <c r="B277" s="334" t="s">
        <v>207</v>
      </c>
      <c r="C277" s="333">
        <v>30</v>
      </c>
      <c r="D277" s="274" t="s">
        <v>25</v>
      </c>
      <c r="E277" s="274"/>
      <c r="F277" s="274"/>
      <c r="G277" s="278"/>
      <c r="H277" s="274" t="s">
        <v>31</v>
      </c>
      <c r="I277" s="279"/>
      <c r="J277" s="274" t="s">
        <v>41</v>
      </c>
      <c r="K277" s="274" t="e">
        <f>VLOOKUP(A277,[0]!名簿女,11)</f>
        <v>#N/A</v>
      </c>
      <c r="L277" s="280" t="s">
        <v>31</v>
      </c>
      <c r="M277" s="280" t="e">
        <f>VLOOKUP(A277,[0]!名簿女,13)</f>
        <v>#N/A</v>
      </c>
      <c r="N277" s="335" t="e">
        <f>VLOOKUP(A277,[0]!名簿女,14)</f>
        <v>#N/A</v>
      </c>
      <c r="O277" s="335" t="s">
        <v>41</v>
      </c>
      <c r="P277" s="274"/>
      <c r="Q277" s="335" t="e">
        <f>VLOOKUP(A277,[0]!名簿女,17)</f>
        <v>#N/A</v>
      </c>
      <c r="R277" s="274"/>
      <c r="S277" s="274">
        <v>99</v>
      </c>
      <c r="T277" s="333">
        <v>6</v>
      </c>
      <c r="U277" s="232"/>
      <c r="V277" s="232" t="str">
        <f t="shared" ref="V277:V340" si="14">IF(OR(G277="",G277="DNS",G277="DQ",G277="NM"),"",(E277*60+G277))</f>
        <v/>
      </c>
      <c r="W277" s="232"/>
      <c r="X277" s="234">
        <v>258</v>
      </c>
      <c r="Y277" s="232" t="e">
        <f>RANK(V277,V272:V279,1)</f>
        <v>#VALUE!</v>
      </c>
      <c r="AA277" s="234">
        <v>10258</v>
      </c>
    </row>
    <row r="278" spans="1:27" s="234" customFormat="1" x14ac:dyDescent="0.2">
      <c r="A278" s="333"/>
      <c r="B278" s="334" t="s">
        <v>207</v>
      </c>
      <c r="C278" s="333">
        <v>30</v>
      </c>
      <c r="D278" s="274" t="s">
        <v>25</v>
      </c>
      <c r="E278" s="274"/>
      <c r="F278" s="274"/>
      <c r="G278" s="278"/>
      <c r="H278" s="274" t="s">
        <v>31</v>
      </c>
      <c r="I278" s="279"/>
      <c r="J278" s="274" t="s">
        <v>41</v>
      </c>
      <c r="K278" s="274" t="e">
        <f>VLOOKUP(A278,[0]!名簿女,11)</f>
        <v>#N/A</v>
      </c>
      <c r="L278" s="280" t="s">
        <v>31</v>
      </c>
      <c r="M278" s="280" t="e">
        <f>VLOOKUP(A278,[0]!名簿女,13)</f>
        <v>#N/A</v>
      </c>
      <c r="N278" s="335" t="e">
        <f>VLOOKUP(A278,[0]!名簿女,14)</f>
        <v>#N/A</v>
      </c>
      <c r="O278" s="335" t="s">
        <v>41</v>
      </c>
      <c r="P278" s="274"/>
      <c r="Q278" s="335" t="e">
        <f>VLOOKUP(A278,[0]!名簿女,17)</f>
        <v>#N/A</v>
      </c>
      <c r="R278" s="274"/>
      <c r="S278" s="274">
        <v>99</v>
      </c>
      <c r="T278" s="333">
        <v>7</v>
      </c>
      <c r="U278" s="232"/>
      <c r="V278" s="232" t="str">
        <f t="shared" si="14"/>
        <v/>
      </c>
      <c r="W278" s="232"/>
      <c r="X278" s="234">
        <v>259</v>
      </c>
      <c r="Y278" s="232" t="e">
        <f>RANK(V278,V272:V279,1)</f>
        <v>#VALUE!</v>
      </c>
      <c r="AA278" s="234">
        <v>10259</v>
      </c>
    </row>
    <row r="279" spans="1:27" s="234" customFormat="1" ht="14.5" thickBot="1" x14ac:dyDescent="0.25">
      <c r="A279" s="336"/>
      <c r="B279" s="337" t="s">
        <v>207</v>
      </c>
      <c r="C279" s="336">
        <v>30</v>
      </c>
      <c r="D279" s="295" t="s">
        <v>25</v>
      </c>
      <c r="E279" s="295"/>
      <c r="F279" s="295"/>
      <c r="G279" s="338"/>
      <c r="H279" s="295" t="s">
        <v>31</v>
      </c>
      <c r="I279" s="339"/>
      <c r="J279" s="295" t="s">
        <v>41</v>
      </c>
      <c r="K279" s="295" t="e">
        <f>VLOOKUP(A279,[0]!名簿女,11)</f>
        <v>#N/A</v>
      </c>
      <c r="L279" s="340" t="s">
        <v>31</v>
      </c>
      <c r="M279" s="340" t="e">
        <f>VLOOKUP(A279,[0]!名簿女,13)</f>
        <v>#N/A</v>
      </c>
      <c r="N279" s="341" t="e">
        <f>VLOOKUP(A279,[0]!名簿女,14)</f>
        <v>#N/A</v>
      </c>
      <c r="O279" s="341" t="s">
        <v>41</v>
      </c>
      <c r="P279" s="295"/>
      <c r="Q279" s="341" t="e">
        <f>VLOOKUP(A279,[0]!名簿女,17)</f>
        <v>#N/A</v>
      </c>
      <c r="R279" s="295"/>
      <c r="S279" s="295">
        <v>99</v>
      </c>
      <c r="T279" s="336">
        <v>8</v>
      </c>
      <c r="U279" s="232"/>
      <c r="V279" s="232" t="str">
        <f t="shared" si="14"/>
        <v/>
      </c>
      <c r="W279" s="232"/>
      <c r="X279" s="234">
        <v>260</v>
      </c>
      <c r="Y279" s="232" t="e">
        <f>RANK(V279,V272:V279,1)</f>
        <v>#VALUE!</v>
      </c>
      <c r="AA279" s="234">
        <v>10260</v>
      </c>
    </row>
    <row r="280" spans="1:27" s="234" customFormat="1" x14ac:dyDescent="0.2">
      <c r="A280" s="328"/>
      <c r="B280" s="327" t="s">
        <v>207</v>
      </c>
      <c r="C280" s="328">
        <v>10</v>
      </c>
      <c r="D280" s="294" t="s">
        <v>175</v>
      </c>
      <c r="E280" s="294"/>
      <c r="F280" s="294"/>
      <c r="G280" s="329"/>
      <c r="H280" s="294" t="s">
        <v>31</v>
      </c>
      <c r="I280" s="330"/>
      <c r="J280" s="294" t="s">
        <v>41</v>
      </c>
      <c r="K280" s="294" t="e">
        <f>VLOOKUP(A280,[0]!名簿女,11)</f>
        <v>#N/A</v>
      </c>
      <c r="L280" s="331" t="s">
        <v>31</v>
      </c>
      <c r="M280" s="331" t="e">
        <f>VLOOKUP(A280,[0]!名簿女,13)</f>
        <v>#N/A</v>
      </c>
      <c r="N280" s="332" t="e">
        <f>VLOOKUP(A280,[0]!名簿女,14)</f>
        <v>#N/A</v>
      </c>
      <c r="O280" s="332" t="s">
        <v>41</v>
      </c>
      <c r="P280" s="294"/>
      <c r="Q280" s="332" t="e">
        <f>VLOOKUP(A280,[0]!名簿女,17)</f>
        <v>#N/A</v>
      </c>
      <c r="R280" s="294"/>
      <c r="S280" s="294">
        <v>1</v>
      </c>
      <c r="T280" s="328">
        <v>1</v>
      </c>
      <c r="U280" s="232"/>
      <c r="V280" s="232" t="str">
        <f t="shared" si="14"/>
        <v/>
      </c>
      <c r="W280" s="232"/>
      <c r="X280" s="234">
        <v>261</v>
      </c>
      <c r="Y280" s="232" t="e">
        <f>RANK(V280,V$280:V$289,1)</f>
        <v>#VALUE!</v>
      </c>
      <c r="AA280" s="234">
        <v>10261</v>
      </c>
    </row>
    <row r="281" spans="1:27" s="234" customFormat="1" x14ac:dyDescent="0.2">
      <c r="A281" s="333"/>
      <c r="B281" s="334" t="s">
        <v>207</v>
      </c>
      <c r="C281" s="333">
        <v>10</v>
      </c>
      <c r="D281" s="274" t="s">
        <v>175</v>
      </c>
      <c r="E281" s="274"/>
      <c r="F281" s="274"/>
      <c r="G281" s="278"/>
      <c r="H281" s="274" t="s">
        <v>31</v>
      </c>
      <c r="I281" s="279"/>
      <c r="J281" s="274" t="s">
        <v>41</v>
      </c>
      <c r="K281" s="274" t="e">
        <f>VLOOKUP(A281,[0]!名簿女,11)</f>
        <v>#N/A</v>
      </c>
      <c r="L281" s="280" t="s">
        <v>31</v>
      </c>
      <c r="M281" s="280" t="e">
        <f>VLOOKUP(A281,[0]!名簿女,13)</f>
        <v>#N/A</v>
      </c>
      <c r="N281" s="335" t="e">
        <f>VLOOKUP(A281,[0]!名簿女,14)</f>
        <v>#N/A</v>
      </c>
      <c r="O281" s="335" t="s">
        <v>41</v>
      </c>
      <c r="P281" s="274"/>
      <c r="Q281" s="335" t="e">
        <f>VLOOKUP(A281,[0]!名簿女,17)</f>
        <v>#N/A</v>
      </c>
      <c r="R281" s="274"/>
      <c r="S281" s="274">
        <v>1</v>
      </c>
      <c r="T281" s="333">
        <v>2</v>
      </c>
      <c r="U281" s="232"/>
      <c r="V281" s="232" t="str">
        <f t="shared" si="14"/>
        <v/>
      </c>
      <c r="W281" s="232"/>
      <c r="X281" s="234">
        <v>262</v>
      </c>
      <c r="Y281" s="232" t="e">
        <f t="shared" ref="Y281:Y289" si="15">RANK(V281,V$280:V$289,1)</f>
        <v>#VALUE!</v>
      </c>
      <c r="AA281" s="234">
        <v>10262</v>
      </c>
    </row>
    <row r="282" spans="1:27" s="234" customFormat="1" x14ac:dyDescent="0.2">
      <c r="A282" s="333"/>
      <c r="B282" s="334" t="s">
        <v>207</v>
      </c>
      <c r="C282" s="333">
        <v>10</v>
      </c>
      <c r="D282" s="274" t="s">
        <v>175</v>
      </c>
      <c r="E282" s="274"/>
      <c r="F282" s="274"/>
      <c r="G282" s="278"/>
      <c r="H282" s="274" t="s">
        <v>31</v>
      </c>
      <c r="I282" s="279"/>
      <c r="J282" s="274" t="s">
        <v>41</v>
      </c>
      <c r="K282" s="274" t="e">
        <f>VLOOKUP(A282,[0]!名簿女,11)</f>
        <v>#N/A</v>
      </c>
      <c r="L282" s="280" t="s">
        <v>31</v>
      </c>
      <c r="M282" s="280" t="e">
        <f>VLOOKUP(A282,[0]!名簿女,13)</f>
        <v>#N/A</v>
      </c>
      <c r="N282" s="335" t="e">
        <f>VLOOKUP(A282,[0]!名簿女,14)</f>
        <v>#N/A</v>
      </c>
      <c r="O282" s="335" t="s">
        <v>41</v>
      </c>
      <c r="P282" s="274"/>
      <c r="Q282" s="335" t="e">
        <f>VLOOKUP(A282,[0]!名簿女,17)</f>
        <v>#N/A</v>
      </c>
      <c r="R282" s="274"/>
      <c r="S282" s="274">
        <v>1</v>
      </c>
      <c r="T282" s="333">
        <v>3</v>
      </c>
      <c r="U282" s="232"/>
      <c r="V282" s="232" t="str">
        <f t="shared" si="14"/>
        <v/>
      </c>
      <c r="W282" s="232"/>
      <c r="X282" s="234">
        <v>263</v>
      </c>
      <c r="Y282" s="232" t="e">
        <f t="shared" si="15"/>
        <v>#VALUE!</v>
      </c>
      <c r="AA282" s="234">
        <v>10263</v>
      </c>
    </row>
    <row r="283" spans="1:27" s="234" customFormat="1" x14ac:dyDescent="0.2">
      <c r="A283" s="333"/>
      <c r="B283" s="334" t="s">
        <v>207</v>
      </c>
      <c r="C283" s="333">
        <v>10</v>
      </c>
      <c r="D283" s="274" t="s">
        <v>175</v>
      </c>
      <c r="E283" s="274"/>
      <c r="F283" s="274"/>
      <c r="G283" s="278"/>
      <c r="H283" s="274" t="s">
        <v>31</v>
      </c>
      <c r="I283" s="279"/>
      <c r="J283" s="274" t="s">
        <v>41</v>
      </c>
      <c r="K283" s="274" t="e">
        <f>VLOOKUP(A283,[0]!名簿女,11)</f>
        <v>#N/A</v>
      </c>
      <c r="L283" s="280" t="s">
        <v>31</v>
      </c>
      <c r="M283" s="280" t="e">
        <f>VLOOKUP(A283,[0]!名簿女,13)</f>
        <v>#N/A</v>
      </c>
      <c r="N283" s="335" t="e">
        <f>VLOOKUP(A283,[0]!名簿女,14)</f>
        <v>#N/A</v>
      </c>
      <c r="O283" s="335" t="s">
        <v>41</v>
      </c>
      <c r="P283" s="274"/>
      <c r="Q283" s="335" t="e">
        <f>VLOOKUP(A283,[0]!名簿女,17)</f>
        <v>#N/A</v>
      </c>
      <c r="R283" s="274"/>
      <c r="S283" s="274">
        <v>1</v>
      </c>
      <c r="T283" s="333">
        <v>4</v>
      </c>
      <c r="U283" s="232"/>
      <c r="V283" s="232" t="str">
        <f t="shared" si="14"/>
        <v/>
      </c>
      <c r="W283" s="232"/>
      <c r="X283" s="234">
        <v>264</v>
      </c>
      <c r="Y283" s="232" t="e">
        <f t="shared" si="15"/>
        <v>#VALUE!</v>
      </c>
      <c r="AA283" s="234">
        <v>10264</v>
      </c>
    </row>
    <row r="284" spans="1:27" s="234" customFormat="1" x14ac:dyDescent="0.2">
      <c r="A284" s="333"/>
      <c r="B284" s="334" t="s">
        <v>207</v>
      </c>
      <c r="C284" s="333">
        <v>10</v>
      </c>
      <c r="D284" s="274" t="s">
        <v>175</v>
      </c>
      <c r="E284" s="274"/>
      <c r="F284" s="274"/>
      <c r="G284" s="278"/>
      <c r="H284" s="274" t="s">
        <v>31</v>
      </c>
      <c r="I284" s="279"/>
      <c r="J284" s="274" t="s">
        <v>41</v>
      </c>
      <c r="K284" s="274" t="e">
        <f>VLOOKUP(A284,[0]!名簿女,11)</f>
        <v>#N/A</v>
      </c>
      <c r="L284" s="280" t="s">
        <v>31</v>
      </c>
      <c r="M284" s="280" t="e">
        <f>VLOOKUP(A284,[0]!名簿女,13)</f>
        <v>#N/A</v>
      </c>
      <c r="N284" s="335" t="e">
        <f>VLOOKUP(A284,[0]!名簿女,14)</f>
        <v>#N/A</v>
      </c>
      <c r="O284" s="335" t="s">
        <v>41</v>
      </c>
      <c r="P284" s="274"/>
      <c r="Q284" s="335" t="e">
        <f>VLOOKUP(A284,[0]!名簿女,17)</f>
        <v>#N/A</v>
      </c>
      <c r="R284" s="274"/>
      <c r="S284" s="274">
        <v>1</v>
      </c>
      <c r="T284" s="333">
        <v>5</v>
      </c>
      <c r="U284" s="232"/>
      <c r="V284" s="232" t="str">
        <f t="shared" si="14"/>
        <v/>
      </c>
      <c r="W284" s="232"/>
      <c r="X284" s="234">
        <v>265</v>
      </c>
      <c r="Y284" s="232" t="e">
        <f t="shared" si="15"/>
        <v>#VALUE!</v>
      </c>
      <c r="AA284" s="234">
        <v>10265</v>
      </c>
    </row>
    <row r="285" spans="1:27" s="234" customFormat="1" x14ac:dyDescent="0.2">
      <c r="A285" s="333"/>
      <c r="B285" s="334" t="s">
        <v>207</v>
      </c>
      <c r="C285" s="333">
        <v>10</v>
      </c>
      <c r="D285" s="274" t="s">
        <v>175</v>
      </c>
      <c r="E285" s="274"/>
      <c r="F285" s="274"/>
      <c r="G285" s="278"/>
      <c r="H285" s="274" t="s">
        <v>31</v>
      </c>
      <c r="I285" s="279"/>
      <c r="J285" s="274" t="s">
        <v>41</v>
      </c>
      <c r="K285" s="274" t="e">
        <f>VLOOKUP(A285,[0]!名簿女,11)</f>
        <v>#N/A</v>
      </c>
      <c r="L285" s="280" t="s">
        <v>31</v>
      </c>
      <c r="M285" s="280" t="e">
        <f>VLOOKUP(A285,[0]!名簿女,13)</f>
        <v>#N/A</v>
      </c>
      <c r="N285" s="335" t="e">
        <f>VLOOKUP(A285,[0]!名簿女,14)</f>
        <v>#N/A</v>
      </c>
      <c r="O285" s="335" t="s">
        <v>41</v>
      </c>
      <c r="P285" s="274"/>
      <c r="Q285" s="335" t="e">
        <f>VLOOKUP(A285,[0]!名簿女,17)</f>
        <v>#N/A</v>
      </c>
      <c r="R285" s="274"/>
      <c r="S285" s="274">
        <v>1</v>
      </c>
      <c r="T285" s="333">
        <v>6</v>
      </c>
      <c r="U285" s="232"/>
      <c r="V285" s="232" t="str">
        <f t="shared" si="14"/>
        <v/>
      </c>
      <c r="W285" s="232"/>
      <c r="X285" s="234">
        <v>266</v>
      </c>
      <c r="Y285" s="232" t="e">
        <f t="shared" si="15"/>
        <v>#VALUE!</v>
      </c>
      <c r="AA285" s="234">
        <v>10266</v>
      </c>
    </row>
    <row r="286" spans="1:27" s="234" customFormat="1" x14ac:dyDescent="0.2">
      <c r="A286" s="333"/>
      <c r="B286" s="334" t="s">
        <v>207</v>
      </c>
      <c r="C286" s="333">
        <v>10</v>
      </c>
      <c r="D286" s="274" t="s">
        <v>175</v>
      </c>
      <c r="E286" s="274"/>
      <c r="F286" s="274"/>
      <c r="G286" s="278"/>
      <c r="H286" s="274" t="s">
        <v>31</v>
      </c>
      <c r="I286" s="279"/>
      <c r="J286" s="274" t="s">
        <v>41</v>
      </c>
      <c r="K286" s="274" t="e">
        <f>VLOOKUP(A286,[0]!名簿女,11)</f>
        <v>#N/A</v>
      </c>
      <c r="L286" s="280" t="s">
        <v>31</v>
      </c>
      <c r="M286" s="280" t="e">
        <f>VLOOKUP(A286,[0]!名簿女,13)</f>
        <v>#N/A</v>
      </c>
      <c r="N286" s="335" t="e">
        <f>VLOOKUP(A286,[0]!名簿女,14)</f>
        <v>#N/A</v>
      </c>
      <c r="O286" s="335" t="s">
        <v>41</v>
      </c>
      <c r="P286" s="274"/>
      <c r="Q286" s="335" t="e">
        <f>VLOOKUP(A286,[0]!名簿女,17)</f>
        <v>#N/A</v>
      </c>
      <c r="R286" s="274"/>
      <c r="S286" s="274">
        <v>1</v>
      </c>
      <c r="T286" s="333">
        <v>7</v>
      </c>
      <c r="U286" s="232"/>
      <c r="V286" s="232" t="str">
        <f t="shared" si="14"/>
        <v/>
      </c>
      <c r="W286" s="232"/>
      <c r="X286" s="234">
        <v>267</v>
      </c>
      <c r="Y286" s="232" t="e">
        <f t="shared" si="15"/>
        <v>#VALUE!</v>
      </c>
      <c r="AA286" s="234">
        <v>10267</v>
      </c>
    </row>
    <row r="287" spans="1:27" s="234" customFormat="1" x14ac:dyDescent="0.2">
      <c r="A287" s="333"/>
      <c r="B287" s="334" t="s">
        <v>207</v>
      </c>
      <c r="C287" s="333">
        <v>10</v>
      </c>
      <c r="D287" s="274" t="s">
        <v>175</v>
      </c>
      <c r="E287" s="274"/>
      <c r="F287" s="274"/>
      <c r="G287" s="278"/>
      <c r="H287" s="274" t="s">
        <v>31</v>
      </c>
      <c r="I287" s="279"/>
      <c r="J287" s="274" t="s">
        <v>41</v>
      </c>
      <c r="K287" s="274" t="e">
        <f>VLOOKUP(A287,[0]!名簿女,11)</f>
        <v>#N/A</v>
      </c>
      <c r="L287" s="280" t="s">
        <v>31</v>
      </c>
      <c r="M287" s="280" t="e">
        <f>VLOOKUP(A287,[0]!名簿女,13)</f>
        <v>#N/A</v>
      </c>
      <c r="N287" s="335" t="e">
        <f>VLOOKUP(A287,[0]!名簿女,14)</f>
        <v>#N/A</v>
      </c>
      <c r="O287" s="335" t="s">
        <v>41</v>
      </c>
      <c r="P287" s="274"/>
      <c r="Q287" s="335" t="e">
        <f>VLOOKUP(A287,[0]!名簿女,17)</f>
        <v>#N/A</v>
      </c>
      <c r="R287" s="274"/>
      <c r="S287" s="274">
        <v>1</v>
      </c>
      <c r="T287" s="333">
        <v>8</v>
      </c>
      <c r="U287" s="232"/>
      <c r="V287" s="232" t="str">
        <f t="shared" si="14"/>
        <v/>
      </c>
      <c r="W287" s="232"/>
      <c r="X287" s="234">
        <v>268</v>
      </c>
      <c r="Y287" s="232" t="e">
        <f t="shared" si="15"/>
        <v>#VALUE!</v>
      </c>
      <c r="AA287" s="234">
        <v>10268</v>
      </c>
    </row>
    <row r="288" spans="1:27" s="234" customFormat="1" x14ac:dyDescent="0.2">
      <c r="A288" s="333"/>
      <c r="B288" s="334" t="s">
        <v>207</v>
      </c>
      <c r="C288" s="333">
        <v>10</v>
      </c>
      <c r="D288" s="274" t="s">
        <v>175</v>
      </c>
      <c r="E288" s="274"/>
      <c r="F288" s="274"/>
      <c r="G288" s="278"/>
      <c r="H288" s="274" t="s">
        <v>31</v>
      </c>
      <c r="I288" s="279"/>
      <c r="J288" s="274" t="s">
        <v>41</v>
      </c>
      <c r="K288" s="274" t="e">
        <f>VLOOKUP(A288,[0]!名簿女,11)</f>
        <v>#N/A</v>
      </c>
      <c r="L288" s="280" t="s">
        <v>31</v>
      </c>
      <c r="M288" s="280" t="e">
        <f>VLOOKUP(A288,[0]!名簿女,13)</f>
        <v>#N/A</v>
      </c>
      <c r="N288" s="335" t="e">
        <f>VLOOKUP(A288,[0]!名簿女,14)</f>
        <v>#N/A</v>
      </c>
      <c r="O288" s="335" t="s">
        <v>41</v>
      </c>
      <c r="P288" s="274"/>
      <c r="Q288" s="335" t="e">
        <f>VLOOKUP(A288,[0]!名簿女,17)</f>
        <v>#N/A</v>
      </c>
      <c r="R288" s="274"/>
      <c r="S288" s="274">
        <v>1</v>
      </c>
      <c r="T288" s="333">
        <v>9</v>
      </c>
      <c r="U288" s="232"/>
      <c r="V288" s="232" t="str">
        <f t="shared" si="14"/>
        <v/>
      </c>
      <c r="W288" s="232"/>
      <c r="X288" s="234">
        <v>269</v>
      </c>
      <c r="Y288" s="232" t="e">
        <f t="shared" si="15"/>
        <v>#VALUE!</v>
      </c>
      <c r="AA288" s="234">
        <v>10269</v>
      </c>
    </row>
    <row r="289" spans="1:27" s="234" customFormat="1" ht="14.5" thickBot="1" x14ac:dyDescent="0.25">
      <c r="A289" s="336"/>
      <c r="B289" s="337" t="s">
        <v>207</v>
      </c>
      <c r="C289" s="336">
        <v>10</v>
      </c>
      <c r="D289" s="295" t="s">
        <v>175</v>
      </c>
      <c r="E289" s="295"/>
      <c r="F289" s="295"/>
      <c r="G289" s="338"/>
      <c r="H289" s="295" t="s">
        <v>31</v>
      </c>
      <c r="I289" s="339"/>
      <c r="J289" s="295" t="s">
        <v>41</v>
      </c>
      <c r="K289" s="295" t="e">
        <f>VLOOKUP(A289,[0]!名簿女,11)</f>
        <v>#N/A</v>
      </c>
      <c r="L289" s="340" t="s">
        <v>31</v>
      </c>
      <c r="M289" s="340" t="e">
        <f>VLOOKUP(A289,[0]!名簿女,13)</f>
        <v>#N/A</v>
      </c>
      <c r="N289" s="341" t="e">
        <f>VLOOKUP(A289,[0]!名簿女,14)</f>
        <v>#N/A</v>
      </c>
      <c r="O289" s="341" t="s">
        <v>41</v>
      </c>
      <c r="P289" s="295"/>
      <c r="Q289" s="341" t="e">
        <f>VLOOKUP(A289,[0]!名簿女,17)</f>
        <v>#N/A</v>
      </c>
      <c r="R289" s="295"/>
      <c r="S289" s="295">
        <v>1</v>
      </c>
      <c r="T289" s="336">
        <v>10</v>
      </c>
      <c r="U289" s="232"/>
      <c r="V289" s="232" t="str">
        <f t="shared" si="14"/>
        <v/>
      </c>
      <c r="W289" s="232"/>
      <c r="X289" s="234">
        <v>270</v>
      </c>
      <c r="Y289" s="232" t="e">
        <f t="shared" si="15"/>
        <v>#VALUE!</v>
      </c>
      <c r="AA289" s="234">
        <v>10270</v>
      </c>
    </row>
    <row r="290" spans="1:27" s="234" customFormat="1" x14ac:dyDescent="0.2">
      <c r="A290" s="255"/>
      <c r="B290" s="262" t="s">
        <v>207</v>
      </c>
      <c r="C290" s="255">
        <v>20</v>
      </c>
      <c r="D290" s="232" t="s">
        <v>189</v>
      </c>
      <c r="E290" s="232"/>
      <c r="F290" s="232"/>
      <c r="G290" s="256"/>
      <c r="H290" s="232" t="s">
        <v>31</v>
      </c>
      <c r="I290" s="257"/>
      <c r="J290" s="232" t="s">
        <v>41</v>
      </c>
      <c r="K290" s="232"/>
      <c r="L290" s="258"/>
      <c r="M290" s="258"/>
      <c r="P290" s="232"/>
      <c r="R290" s="232"/>
      <c r="S290" s="232">
        <v>1</v>
      </c>
      <c r="T290" s="255">
        <v>1</v>
      </c>
      <c r="U290" s="232"/>
      <c r="V290" s="232" t="str">
        <f t="shared" si="14"/>
        <v/>
      </c>
      <c r="W290" s="232"/>
      <c r="X290" s="234">
        <v>271</v>
      </c>
      <c r="Y290" s="232" t="e">
        <f>RANK(V290,V290:V297,1)</f>
        <v>#VALUE!</v>
      </c>
      <c r="AA290" s="234">
        <v>10271</v>
      </c>
    </row>
    <row r="291" spans="1:27" s="234" customFormat="1" x14ac:dyDescent="0.2">
      <c r="A291" s="255"/>
      <c r="B291" s="262" t="s">
        <v>207</v>
      </c>
      <c r="C291" s="255">
        <v>20</v>
      </c>
      <c r="D291" s="232" t="s">
        <v>189</v>
      </c>
      <c r="E291" s="232"/>
      <c r="F291" s="232"/>
      <c r="G291" s="256"/>
      <c r="H291" s="232" t="s">
        <v>852</v>
      </c>
      <c r="I291" s="257"/>
      <c r="J291" s="232"/>
      <c r="K291" s="232"/>
      <c r="L291" s="258"/>
      <c r="M291" s="258"/>
      <c r="P291" s="232"/>
      <c r="R291" s="232"/>
      <c r="S291" s="232">
        <v>1</v>
      </c>
      <c r="T291" s="255">
        <v>2</v>
      </c>
      <c r="U291" s="232"/>
      <c r="V291" s="232" t="str">
        <f t="shared" si="14"/>
        <v/>
      </c>
      <c r="W291" s="232"/>
      <c r="X291" s="234">
        <v>272</v>
      </c>
      <c r="Y291" s="232" t="e">
        <f>RANK(V291,V290:V297,1)</f>
        <v>#VALUE!</v>
      </c>
      <c r="AA291" s="234">
        <v>10272</v>
      </c>
    </row>
    <row r="292" spans="1:27" s="234" customFormat="1" x14ac:dyDescent="0.2">
      <c r="A292" s="255"/>
      <c r="B292" s="262" t="s">
        <v>207</v>
      </c>
      <c r="C292" s="255">
        <v>20</v>
      </c>
      <c r="D292" s="232" t="s">
        <v>189</v>
      </c>
      <c r="E292" s="232"/>
      <c r="F292" s="232"/>
      <c r="G292" s="256"/>
      <c r="H292" s="232" t="s">
        <v>849</v>
      </c>
      <c r="I292" s="257"/>
      <c r="J292" s="232"/>
      <c r="K292" s="232"/>
      <c r="L292" s="258"/>
      <c r="M292" s="258"/>
      <c r="P292" s="232"/>
      <c r="R292" s="232"/>
      <c r="S292" s="232">
        <v>1</v>
      </c>
      <c r="T292" s="255">
        <v>3</v>
      </c>
      <c r="U292" s="232"/>
      <c r="V292" s="232" t="str">
        <f t="shared" si="14"/>
        <v/>
      </c>
      <c r="W292" s="232"/>
      <c r="X292" s="234">
        <v>273</v>
      </c>
      <c r="Y292" s="232" t="e">
        <f>RANK(V292,V290:V297,1)</f>
        <v>#VALUE!</v>
      </c>
      <c r="AA292" s="234">
        <v>10273</v>
      </c>
    </row>
    <row r="293" spans="1:27" s="234" customFormat="1" x14ac:dyDescent="0.2">
      <c r="A293" s="255"/>
      <c r="B293" s="262" t="s">
        <v>207</v>
      </c>
      <c r="C293" s="255">
        <v>20</v>
      </c>
      <c r="D293" s="232" t="s">
        <v>189</v>
      </c>
      <c r="E293" s="232"/>
      <c r="F293" s="232"/>
      <c r="G293" s="256"/>
      <c r="H293" s="232" t="s">
        <v>1251</v>
      </c>
      <c r="I293" s="257"/>
      <c r="J293" s="232"/>
      <c r="K293" s="232"/>
      <c r="L293" s="258"/>
      <c r="M293" s="258"/>
      <c r="P293" s="232"/>
      <c r="R293" s="232"/>
      <c r="S293" s="232">
        <v>1</v>
      </c>
      <c r="T293" s="255">
        <v>4</v>
      </c>
      <c r="U293" s="232"/>
      <c r="V293" s="232" t="str">
        <f t="shared" si="14"/>
        <v/>
      </c>
      <c r="W293" s="232"/>
      <c r="X293" s="234">
        <v>274</v>
      </c>
      <c r="Y293" s="232" t="e">
        <f>RANK(V293,V290:V297,1)</f>
        <v>#VALUE!</v>
      </c>
      <c r="AA293" s="234">
        <v>10274</v>
      </c>
    </row>
    <row r="294" spans="1:27" s="234" customFormat="1" x14ac:dyDescent="0.2">
      <c r="A294" s="255"/>
      <c r="B294" s="262" t="s">
        <v>207</v>
      </c>
      <c r="C294" s="255">
        <v>20</v>
      </c>
      <c r="D294" s="232" t="s">
        <v>189</v>
      </c>
      <c r="E294" s="232"/>
      <c r="F294" s="232"/>
      <c r="G294" s="256"/>
      <c r="H294" s="232" t="s">
        <v>1252</v>
      </c>
      <c r="I294" s="257"/>
      <c r="J294" s="232"/>
      <c r="K294" s="232"/>
      <c r="L294" s="258"/>
      <c r="M294" s="258"/>
      <c r="P294" s="232"/>
      <c r="R294" s="232"/>
      <c r="S294" s="232">
        <v>1</v>
      </c>
      <c r="T294" s="255">
        <v>5</v>
      </c>
      <c r="U294" s="232"/>
      <c r="V294" s="232" t="str">
        <f t="shared" si="14"/>
        <v/>
      </c>
      <c r="W294" s="232"/>
      <c r="X294" s="234">
        <v>275</v>
      </c>
      <c r="Y294" s="232" t="e">
        <f>RANK(V294,V290:V297,1)</f>
        <v>#VALUE!</v>
      </c>
      <c r="AA294" s="234">
        <v>10275</v>
      </c>
    </row>
    <row r="295" spans="1:27" s="234" customFormat="1" x14ac:dyDescent="0.2">
      <c r="A295" s="255"/>
      <c r="B295" s="262" t="s">
        <v>207</v>
      </c>
      <c r="C295" s="255">
        <v>20</v>
      </c>
      <c r="D295" s="232" t="s">
        <v>189</v>
      </c>
      <c r="E295" s="232"/>
      <c r="F295" s="232"/>
      <c r="G295" s="256"/>
      <c r="H295" s="232" t="s">
        <v>848</v>
      </c>
      <c r="I295" s="257"/>
      <c r="J295" s="232"/>
      <c r="K295" s="232"/>
      <c r="L295" s="258"/>
      <c r="M295" s="258"/>
      <c r="P295" s="232"/>
      <c r="R295" s="232"/>
      <c r="S295" s="232">
        <v>1</v>
      </c>
      <c r="T295" s="255">
        <v>6</v>
      </c>
      <c r="U295" s="232"/>
      <c r="V295" s="232" t="str">
        <f t="shared" si="14"/>
        <v/>
      </c>
      <c r="W295" s="232"/>
      <c r="X295" s="234">
        <v>276</v>
      </c>
      <c r="Y295" s="232" t="e">
        <f>RANK(V295,V290:V297,1)</f>
        <v>#VALUE!</v>
      </c>
      <c r="AA295" s="234">
        <v>10276</v>
      </c>
    </row>
    <row r="296" spans="1:27" s="234" customFormat="1" x14ac:dyDescent="0.2">
      <c r="A296" s="255"/>
      <c r="B296" s="262" t="s">
        <v>207</v>
      </c>
      <c r="C296" s="255">
        <v>20</v>
      </c>
      <c r="D296" s="232" t="s">
        <v>189</v>
      </c>
      <c r="E296" s="232"/>
      <c r="F296" s="232"/>
      <c r="G296" s="256"/>
      <c r="H296" s="232" t="s">
        <v>850</v>
      </c>
      <c r="I296" s="257"/>
      <c r="J296" s="232"/>
      <c r="K296" s="232"/>
      <c r="L296" s="258"/>
      <c r="M296" s="258"/>
      <c r="P296" s="232"/>
      <c r="R296" s="232"/>
      <c r="S296" s="232">
        <v>1</v>
      </c>
      <c r="T296" s="255">
        <v>7</v>
      </c>
      <c r="U296" s="232"/>
      <c r="V296" s="232" t="str">
        <f t="shared" si="14"/>
        <v/>
      </c>
      <c r="W296" s="232"/>
      <c r="X296" s="234">
        <v>277</v>
      </c>
      <c r="Y296" s="232" t="e">
        <f>RANK(V296,V290:V297,1)</f>
        <v>#VALUE!</v>
      </c>
      <c r="AA296" s="234">
        <v>10277</v>
      </c>
    </row>
    <row r="297" spans="1:27" s="234" customFormat="1" x14ac:dyDescent="0.2">
      <c r="A297" s="255"/>
      <c r="B297" s="262" t="s">
        <v>207</v>
      </c>
      <c r="C297" s="255">
        <v>20</v>
      </c>
      <c r="D297" s="232" t="s">
        <v>189</v>
      </c>
      <c r="E297" s="232"/>
      <c r="F297" s="232"/>
      <c r="G297" s="256"/>
      <c r="H297" s="232"/>
      <c r="I297" s="257"/>
      <c r="J297" s="232"/>
      <c r="K297" s="232"/>
      <c r="L297" s="258"/>
      <c r="M297" s="258"/>
      <c r="P297" s="232"/>
      <c r="R297" s="232"/>
      <c r="S297" s="232">
        <v>1</v>
      </c>
      <c r="T297" s="255">
        <v>8</v>
      </c>
      <c r="U297" s="232"/>
      <c r="V297" s="232" t="str">
        <f t="shared" si="14"/>
        <v/>
      </c>
      <c r="W297" s="232"/>
      <c r="X297" s="234">
        <v>278</v>
      </c>
      <c r="Y297" s="232" t="e">
        <f>RANK(V297,V290:V297,1)</f>
        <v>#VALUE!</v>
      </c>
      <c r="AA297" s="234">
        <v>10278</v>
      </c>
    </row>
    <row r="298" spans="1:27" s="234" customFormat="1" x14ac:dyDescent="0.2">
      <c r="A298" s="255"/>
      <c r="B298" s="262" t="s">
        <v>207</v>
      </c>
      <c r="C298" s="255">
        <v>20</v>
      </c>
      <c r="D298" s="232" t="s">
        <v>189</v>
      </c>
      <c r="E298" s="232"/>
      <c r="F298" s="232"/>
      <c r="G298" s="256"/>
      <c r="H298" s="232" t="s">
        <v>31</v>
      </c>
      <c r="I298" s="257"/>
      <c r="J298" s="232" t="s">
        <v>41</v>
      </c>
      <c r="K298" s="232"/>
      <c r="L298" s="258"/>
      <c r="M298" s="258"/>
      <c r="P298" s="232"/>
      <c r="R298" s="232"/>
      <c r="S298" s="232">
        <v>2</v>
      </c>
      <c r="T298" s="255">
        <v>1</v>
      </c>
      <c r="U298" s="232"/>
      <c r="V298" s="232" t="str">
        <f t="shared" si="14"/>
        <v/>
      </c>
      <c r="W298" s="232"/>
      <c r="X298" s="234">
        <v>279</v>
      </c>
      <c r="Y298" s="232" t="e">
        <f>RANK(V298,V298:V305,1)</f>
        <v>#VALUE!</v>
      </c>
      <c r="AA298" s="234">
        <v>10279</v>
      </c>
    </row>
    <row r="299" spans="1:27" s="234" customFormat="1" x14ac:dyDescent="0.2">
      <c r="A299" s="255"/>
      <c r="B299" s="262" t="s">
        <v>207</v>
      </c>
      <c r="C299" s="255">
        <v>20</v>
      </c>
      <c r="D299" s="232" t="s">
        <v>189</v>
      </c>
      <c r="E299" s="232"/>
      <c r="F299" s="232"/>
      <c r="G299" s="256"/>
      <c r="H299" s="232" t="s">
        <v>31</v>
      </c>
      <c r="I299" s="257"/>
      <c r="J299" s="232" t="s">
        <v>41</v>
      </c>
      <c r="K299" s="232"/>
      <c r="L299" s="258"/>
      <c r="M299" s="258"/>
      <c r="P299" s="232"/>
      <c r="R299" s="232"/>
      <c r="S299" s="232">
        <v>2</v>
      </c>
      <c r="T299" s="255">
        <v>2</v>
      </c>
      <c r="U299" s="232"/>
      <c r="V299" s="232" t="str">
        <f t="shared" si="14"/>
        <v/>
      </c>
      <c r="W299" s="232"/>
      <c r="X299" s="234">
        <v>280</v>
      </c>
      <c r="Y299" s="232" t="e">
        <f>RANK(V299,V298:V305,1)</f>
        <v>#VALUE!</v>
      </c>
      <c r="AA299" s="234">
        <v>10280</v>
      </c>
    </row>
    <row r="300" spans="1:27" s="234" customFormat="1" x14ac:dyDescent="0.2">
      <c r="A300" s="255"/>
      <c r="B300" s="262" t="s">
        <v>207</v>
      </c>
      <c r="C300" s="255">
        <v>20</v>
      </c>
      <c r="D300" s="232" t="s">
        <v>189</v>
      </c>
      <c r="E300" s="232"/>
      <c r="F300" s="232"/>
      <c r="G300" s="256"/>
      <c r="H300" s="232" t="s">
        <v>31</v>
      </c>
      <c r="I300" s="257"/>
      <c r="J300" s="232" t="s">
        <v>41</v>
      </c>
      <c r="K300" s="232"/>
      <c r="L300" s="258"/>
      <c r="M300" s="258"/>
      <c r="P300" s="232"/>
      <c r="R300" s="232"/>
      <c r="S300" s="232">
        <v>2</v>
      </c>
      <c r="T300" s="255">
        <v>3</v>
      </c>
      <c r="U300" s="232"/>
      <c r="V300" s="232" t="str">
        <f t="shared" si="14"/>
        <v/>
      </c>
      <c r="W300" s="232"/>
      <c r="X300" s="234">
        <v>281</v>
      </c>
      <c r="Y300" s="232" t="e">
        <f>RANK(V300,V298:V305,1)</f>
        <v>#VALUE!</v>
      </c>
      <c r="AA300" s="234">
        <v>10281</v>
      </c>
    </row>
    <row r="301" spans="1:27" s="234" customFormat="1" x14ac:dyDescent="0.2">
      <c r="A301" s="255"/>
      <c r="B301" s="262" t="s">
        <v>207</v>
      </c>
      <c r="C301" s="255">
        <v>20</v>
      </c>
      <c r="D301" s="232" t="s">
        <v>189</v>
      </c>
      <c r="E301" s="232"/>
      <c r="F301" s="232"/>
      <c r="G301" s="256"/>
      <c r="H301" s="232" t="s">
        <v>31</v>
      </c>
      <c r="I301" s="257"/>
      <c r="J301" s="232" t="s">
        <v>41</v>
      </c>
      <c r="K301" s="232"/>
      <c r="L301" s="258"/>
      <c r="M301" s="258"/>
      <c r="P301" s="232"/>
      <c r="R301" s="232"/>
      <c r="S301" s="232">
        <v>2</v>
      </c>
      <c r="T301" s="255">
        <v>4</v>
      </c>
      <c r="U301" s="232"/>
      <c r="V301" s="232" t="str">
        <f t="shared" si="14"/>
        <v/>
      </c>
      <c r="W301" s="232"/>
      <c r="X301" s="234">
        <v>282</v>
      </c>
      <c r="Y301" s="232" t="e">
        <f>RANK(V301,V298:V305,1)</f>
        <v>#VALUE!</v>
      </c>
      <c r="AA301" s="234">
        <v>10282</v>
      </c>
    </row>
    <row r="302" spans="1:27" s="234" customFormat="1" x14ac:dyDescent="0.2">
      <c r="A302" s="255"/>
      <c r="B302" s="262" t="s">
        <v>207</v>
      </c>
      <c r="C302" s="255">
        <v>20</v>
      </c>
      <c r="D302" s="232" t="s">
        <v>189</v>
      </c>
      <c r="E302" s="232"/>
      <c r="F302" s="232"/>
      <c r="G302" s="256"/>
      <c r="H302" s="232" t="s">
        <v>31</v>
      </c>
      <c r="I302" s="257"/>
      <c r="J302" s="232" t="s">
        <v>41</v>
      </c>
      <c r="K302" s="232"/>
      <c r="L302" s="258"/>
      <c r="M302" s="258"/>
      <c r="P302" s="232"/>
      <c r="R302" s="232"/>
      <c r="S302" s="232">
        <v>2</v>
      </c>
      <c r="T302" s="255">
        <v>5</v>
      </c>
      <c r="U302" s="232"/>
      <c r="V302" s="232" t="str">
        <f t="shared" si="14"/>
        <v/>
      </c>
      <c r="W302" s="232"/>
      <c r="X302" s="234">
        <v>283</v>
      </c>
      <c r="Y302" s="232" t="e">
        <f>RANK(V302,V298:V305,1)</f>
        <v>#VALUE!</v>
      </c>
      <c r="AA302" s="234">
        <v>10283</v>
      </c>
    </row>
    <row r="303" spans="1:27" s="234" customFormat="1" x14ac:dyDescent="0.2">
      <c r="A303" s="255"/>
      <c r="B303" s="262" t="s">
        <v>207</v>
      </c>
      <c r="C303" s="255">
        <v>20</v>
      </c>
      <c r="D303" s="232" t="s">
        <v>189</v>
      </c>
      <c r="E303" s="232"/>
      <c r="F303" s="232"/>
      <c r="G303" s="256"/>
      <c r="H303" s="232" t="s">
        <v>31</v>
      </c>
      <c r="I303" s="257"/>
      <c r="J303" s="232" t="s">
        <v>41</v>
      </c>
      <c r="K303" s="232"/>
      <c r="L303" s="258"/>
      <c r="M303" s="258"/>
      <c r="P303" s="232"/>
      <c r="R303" s="232"/>
      <c r="S303" s="232">
        <v>2</v>
      </c>
      <c r="T303" s="255">
        <v>6</v>
      </c>
      <c r="U303" s="232"/>
      <c r="V303" s="232" t="str">
        <f t="shared" si="14"/>
        <v/>
      </c>
      <c r="W303" s="232"/>
      <c r="X303" s="234">
        <v>284</v>
      </c>
      <c r="Y303" s="232" t="e">
        <f>RANK(V303,V298:V305,1)</f>
        <v>#VALUE!</v>
      </c>
      <c r="AA303" s="234">
        <v>10284</v>
      </c>
    </row>
    <row r="304" spans="1:27" s="234" customFormat="1" x14ac:dyDescent="0.2">
      <c r="A304" s="255"/>
      <c r="B304" s="262" t="s">
        <v>207</v>
      </c>
      <c r="C304" s="255">
        <v>20</v>
      </c>
      <c r="D304" s="232" t="s">
        <v>189</v>
      </c>
      <c r="E304" s="232"/>
      <c r="F304" s="232"/>
      <c r="G304" s="256"/>
      <c r="H304" s="232" t="s">
        <v>31</v>
      </c>
      <c r="I304" s="257"/>
      <c r="J304" s="232" t="s">
        <v>41</v>
      </c>
      <c r="K304" s="232"/>
      <c r="L304" s="258"/>
      <c r="M304" s="258"/>
      <c r="P304" s="232"/>
      <c r="R304" s="232"/>
      <c r="S304" s="232">
        <v>2</v>
      </c>
      <c r="T304" s="255">
        <v>7</v>
      </c>
      <c r="U304" s="232"/>
      <c r="V304" s="232" t="str">
        <f t="shared" si="14"/>
        <v/>
      </c>
      <c r="W304" s="232"/>
      <c r="X304" s="234">
        <v>285</v>
      </c>
      <c r="Y304" s="232" t="e">
        <f>RANK(V304,V298:V305,1)</f>
        <v>#VALUE!</v>
      </c>
      <c r="AA304" s="234">
        <v>10285</v>
      </c>
    </row>
    <row r="305" spans="1:27" s="234" customFormat="1" x14ac:dyDescent="0.2">
      <c r="A305" s="255"/>
      <c r="B305" s="262" t="s">
        <v>207</v>
      </c>
      <c r="C305" s="255">
        <v>20</v>
      </c>
      <c r="D305" s="232" t="s">
        <v>189</v>
      </c>
      <c r="E305" s="232"/>
      <c r="F305" s="232"/>
      <c r="G305" s="256"/>
      <c r="H305" s="232" t="s">
        <v>31</v>
      </c>
      <c r="I305" s="257"/>
      <c r="J305" s="232" t="s">
        <v>41</v>
      </c>
      <c r="K305" s="232"/>
      <c r="L305" s="258"/>
      <c r="M305" s="258"/>
      <c r="P305" s="232"/>
      <c r="R305" s="232"/>
      <c r="S305" s="232">
        <v>2</v>
      </c>
      <c r="T305" s="255">
        <v>8</v>
      </c>
      <c r="U305" s="232"/>
      <c r="V305" s="232" t="str">
        <f t="shared" si="14"/>
        <v/>
      </c>
      <c r="W305" s="232"/>
      <c r="X305" s="234">
        <v>286</v>
      </c>
      <c r="Y305" s="232" t="e">
        <f>RANK(V305,V298:V305,1)</f>
        <v>#VALUE!</v>
      </c>
      <c r="AA305" s="234">
        <v>10286</v>
      </c>
    </row>
    <row r="306" spans="1:27" s="234" customFormat="1" x14ac:dyDescent="0.2">
      <c r="A306" s="255"/>
      <c r="B306" s="262" t="s">
        <v>207</v>
      </c>
      <c r="C306" s="255">
        <v>20</v>
      </c>
      <c r="D306" s="232" t="s">
        <v>189</v>
      </c>
      <c r="E306" s="232"/>
      <c r="F306" s="232"/>
      <c r="G306" s="256"/>
      <c r="H306" s="232" t="s">
        <v>31</v>
      </c>
      <c r="I306" s="257"/>
      <c r="J306" s="232" t="s">
        <v>41</v>
      </c>
      <c r="K306" s="232"/>
      <c r="L306" s="258"/>
      <c r="M306" s="258"/>
      <c r="P306" s="232"/>
      <c r="R306" s="232"/>
      <c r="S306" s="232">
        <v>99</v>
      </c>
      <c r="T306" s="255">
        <v>1</v>
      </c>
      <c r="U306" s="232"/>
      <c r="V306" s="232" t="str">
        <f t="shared" si="14"/>
        <v/>
      </c>
      <c r="W306" s="232"/>
      <c r="X306" s="234">
        <v>287</v>
      </c>
      <c r="Y306" s="232" t="e">
        <f>RANK(V306,V306:V313,1)</f>
        <v>#VALUE!</v>
      </c>
      <c r="AA306" s="234">
        <v>10287</v>
      </c>
    </row>
    <row r="307" spans="1:27" s="234" customFormat="1" x14ac:dyDescent="0.2">
      <c r="A307" s="255"/>
      <c r="B307" s="262" t="s">
        <v>207</v>
      </c>
      <c r="C307" s="255">
        <v>20</v>
      </c>
      <c r="D307" s="232" t="s">
        <v>189</v>
      </c>
      <c r="E307" s="232"/>
      <c r="F307" s="232"/>
      <c r="G307" s="256"/>
      <c r="H307" s="232" t="s">
        <v>31</v>
      </c>
      <c r="I307" s="257"/>
      <c r="J307" s="232" t="s">
        <v>41</v>
      </c>
      <c r="K307" s="232"/>
      <c r="L307" s="258"/>
      <c r="M307" s="258"/>
      <c r="P307" s="232"/>
      <c r="R307" s="232"/>
      <c r="S307" s="232">
        <v>99</v>
      </c>
      <c r="T307" s="255">
        <v>2</v>
      </c>
      <c r="U307" s="232"/>
      <c r="V307" s="232" t="str">
        <f t="shared" si="14"/>
        <v/>
      </c>
      <c r="W307" s="232"/>
      <c r="X307" s="234">
        <v>288</v>
      </c>
      <c r="Y307" s="232" t="e">
        <f>RANK(V307,V306:V313,1)</f>
        <v>#VALUE!</v>
      </c>
      <c r="AA307" s="234">
        <v>10288</v>
      </c>
    </row>
    <row r="308" spans="1:27" s="234" customFormat="1" x14ac:dyDescent="0.2">
      <c r="A308" s="255"/>
      <c r="B308" s="262" t="s">
        <v>207</v>
      </c>
      <c r="C308" s="255">
        <v>20</v>
      </c>
      <c r="D308" s="232" t="s">
        <v>189</v>
      </c>
      <c r="E308" s="232"/>
      <c r="F308" s="232"/>
      <c r="G308" s="256"/>
      <c r="H308" s="232" t="s">
        <v>31</v>
      </c>
      <c r="I308" s="257"/>
      <c r="J308" s="232" t="s">
        <v>41</v>
      </c>
      <c r="K308" s="232"/>
      <c r="L308" s="258"/>
      <c r="M308" s="258"/>
      <c r="P308" s="232"/>
      <c r="R308" s="232"/>
      <c r="S308" s="232">
        <v>99</v>
      </c>
      <c r="T308" s="255">
        <v>3</v>
      </c>
      <c r="U308" s="232"/>
      <c r="V308" s="232" t="str">
        <f t="shared" si="14"/>
        <v/>
      </c>
      <c r="W308" s="232"/>
      <c r="X308" s="234">
        <v>289</v>
      </c>
      <c r="Y308" s="232" t="e">
        <f>RANK(V308,V306:V313,1)</f>
        <v>#VALUE!</v>
      </c>
      <c r="AA308" s="234">
        <v>10289</v>
      </c>
    </row>
    <row r="309" spans="1:27" s="234" customFormat="1" x14ac:dyDescent="0.2">
      <c r="A309" s="255"/>
      <c r="B309" s="262" t="s">
        <v>207</v>
      </c>
      <c r="C309" s="255">
        <v>20</v>
      </c>
      <c r="D309" s="232" t="s">
        <v>189</v>
      </c>
      <c r="E309" s="232"/>
      <c r="F309" s="232"/>
      <c r="G309" s="256"/>
      <c r="H309" s="232" t="s">
        <v>31</v>
      </c>
      <c r="I309" s="257"/>
      <c r="J309" s="232" t="s">
        <v>41</v>
      </c>
      <c r="K309" s="232"/>
      <c r="L309" s="258"/>
      <c r="M309" s="258"/>
      <c r="P309" s="232"/>
      <c r="R309" s="232"/>
      <c r="S309" s="232">
        <v>99</v>
      </c>
      <c r="T309" s="255">
        <v>4</v>
      </c>
      <c r="U309" s="232"/>
      <c r="V309" s="232" t="str">
        <f t="shared" si="14"/>
        <v/>
      </c>
      <c r="W309" s="232"/>
      <c r="X309" s="234">
        <v>290</v>
      </c>
      <c r="Y309" s="232" t="e">
        <f>RANK(V309,V306:V313,1)</f>
        <v>#VALUE!</v>
      </c>
      <c r="AA309" s="234">
        <v>10290</v>
      </c>
    </row>
    <row r="310" spans="1:27" s="234" customFormat="1" x14ac:dyDescent="0.2">
      <c r="A310" s="255"/>
      <c r="B310" s="262" t="s">
        <v>207</v>
      </c>
      <c r="C310" s="255">
        <v>20</v>
      </c>
      <c r="D310" s="232" t="s">
        <v>189</v>
      </c>
      <c r="E310" s="232"/>
      <c r="F310" s="232"/>
      <c r="G310" s="256"/>
      <c r="H310" s="232" t="s">
        <v>31</v>
      </c>
      <c r="I310" s="257"/>
      <c r="J310" s="232" t="s">
        <v>41</v>
      </c>
      <c r="K310" s="232"/>
      <c r="L310" s="258"/>
      <c r="M310" s="258"/>
      <c r="P310" s="232"/>
      <c r="R310" s="232"/>
      <c r="S310" s="232">
        <v>99</v>
      </c>
      <c r="T310" s="255">
        <v>5</v>
      </c>
      <c r="U310" s="232"/>
      <c r="V310" s="232" t="str">
        <f t="shared" si="14"/>
        <v/>
      </c>
      <c r="W310" s="232"/>
      <c r="X310" s="234">
        <v>291</v>
      </c>
      <c r="Y310" s="232" t="e">
        <f>RANK(V310,V306:V313,1)</f>
        <v>#VALUE!</v>
      </c>
      <c r="AA310" s="234">
        <v>10291</v>
      </c>
    </row>
    <row r="311" spans="1:27" s="234" customFormat="1" x14ac:dyDescent="0.2">
      <c r="A311" s="255"/>
      <c r="B311" s="262" t="s">
        <v>207</v>
      </c>
      <c r="C311" s="255">
        <v>20</v>
      </c>
      <c r="D311" s="232" t="s">
        <v>189</v>
      </c>
      <c r="E311" s="232"/>
      <c r="F311" s="232"/>
      <c r="G311" s="256"/>
      <c r="H311" s="232" t="s">
        <v>31</v>
      </c>
      <c r="I311" s="257"/>
      <c r="J311" s="232" t="s">
        <v>41</v>
      </c>
      <c r="K311" s="232"/>
      <c r="L311" s="258"/>
      <c r="M311" s="258"/>
      <c r="P311" s="232"/>
      <c r="R311" s="232"/>
      <c r="S311" s="232">
        <v>99</v>
      </c>
      <c r="T311" s="255">
        <v>6</v>
      </c>
      <c r="U311" s="232"/>
      <c r="V311" s="232" t="str">
        <f t="shared" si="14"/>
        <v/>
      </c>
      <c r="W311" s="232"/>
      <c r="X311" s="234">
        <v>292</v>
      </c>
      <c r="Y311" s="232" t="e">
        <f>RANK(V311,V306:V313,1)</f>
        <v>#VALUE!</v>
      </c>
      <c r="AA311" s="234">
        <v>10292</v>
      </c>
    </row>
    <row r="312" spans="1:27" s="234" customFormat="1" x14ac:dyDescent="0.2">
      <c r="A312" s="255"/>
      <c r="B312" s="262" t="s">
        <v>207</v>
      </c>
      <c r="C312" s="255">
        <v>20</v>
      </c>
      <c r="D312" s="232" t="s">
        <v>189</v>
      </c>
      <c r="E312" s="232"/>
      <c r="F312" s="232"/>
      <c r="G312" s="256"/>
      <c r="H312" s="232" t="s">
        <v>31</v>
      </c>
      <c r="I312" s="257"/>
      <c r="J312" s="232" t="s">
        <v>41</v>
      </c>
      <c r="K312" s="232"/>
      <c r="L312" s="258"/>
      <c r="M312" s="258"/>
      <c r="P312" s="232"/>
      <c r="R312" s="232"/>
      <c r="S312" s="232">
        <v>99</v>
      </c>
      <c r="T312" s="255">
        <v>7</v>
      </c>
      <c r="U312" s="232"/>
      <c r="V312" s="232" t="str">
        <f t="shared" si="14"/>
        <v/>
      </c>
      <c r="W312" s="232"/>
      <c r="X312" s="234">
        <v>293</v>
      </c>
      <c r="Y312" s="232" t="e">
        <f>RANK(V312,V306:V313,1)</f>
        <v>#VALUE!</v>
      </c>
      <c r="AA312" s="234">
        <v>10293</v>
      </c>
    </row>
    <row r="313" spans="1:27" s="234" customFormat="1" x14ac:dyDescent="0.2">
      <c r="A313" s="255"/>
      <c r="B313" s="262" t="s">
        <v>207</v>
      </c>
      <c r="C313" s="255">
        <v>20</v>
      </c>
      <c r="D313" s="232" t="s">
        <v>189</v>
      </c>
      <c r="E313" s="232"/>
      <c r="F313" s="232"/>
      <c r="G313" s="256"/>
      <c r="H313" s="232" t="s">
        <v>31</v>
      </c>
      <c r="I313" s="257"/>
      <c r="J313" s="232" t="s">
        <v>41</v>
      </c>
      <c r="K313" s="232"/>
      <c r="L313" s="258"/>
      <c r="M313" s="258"/>
      <c r="P313" s="232"/>
      <c r="R313" s="232"/>
      <c r="S313" s="232">
        <v>99</v>
      </c>
      <c r="T313" s="255">
        <v>8</v>
      </c>
      <c r="U313" s="232"/>
      <c r="V313" s="232" t="str">
        <f t="shared" si="14"/>
        <v/>
      </c>
      <c r="W313" s="232"/>
      <c r="X313" s="234">
        <v>294</v>
      </c>
      <c r="Y313" s="232" t="e">
        <f>RANK(V313,V306:V313,1)</f>
        <v>#VALUE!</v>
      </c>
      <c r="AA313" s="234">
        <v>10294</v>
      </c>
    </row>
    <row r="314" spans="1:27" s="234" customFormat="1" x14ac:dyDescent="0.2">
      <c r="A314" s="255"/>
      <c r="B314" s="262" t="s">
        <v>207</v>
      </c>
      <c r="C314" s="255"/>
      <c r="D314" s="232"/>
      <c r="E314" s="232"/>
      <c r="F314" s="232"/>
      <c r="G314" s="256"/>
      <c r="H314" s="232" t="s">
        <v>31</v>
      </c>
      <c r="I314" s="257"/>
      <c r="J314" s="232" t="s">
        <v>41</v>
      </c>
      <c r="K314" s="232"/>
      <c r="L314" s="258"/>
      <c r="M314" s="258"/>
      <c r="P314" s="232"/>
      <c r="R314" s="232"/>
      <c r="S314" s="232"/>
      <c r="T314" s="255"/>
      <c r="U314" s="232"/>
      <c r="V314" s="232" t="str">
        <f t="shared" si="14"/>
        <v/>
      </c>
      <c r="W314" s="232"/>
      <c r="X314" s="234">
        <v>295</v>
      </c>
      <c r="Y314" s="232"/>
      <c r="AA314" s="234">
        <v>10295</v>
      </c>
    </row>
    <row r="315" spans="1:27" s="234" customFormat="1" ht="14.5" thickBot="1" x14ac:dyDescent="0.25">
      <c r="A315" s="255"/>
      <c r="B315" s="262" t="s">
        <v>207</v>
      </c>
      <c r="C315" s="255"/>
      <c r="D315" s="232"/>
      <c r="E315" s="232"/>
      <c r="F315" s="232"/>
      <c r="G315" s="256"/>
      <c r="H315" s="232" t="s">
        <v>31</v>
      </c>
      <c r="I315" s="257"/>
      <c r="J315" s="232" t="s">
        <v>41</v>
      </c>
      <c r="K315" s="232"/>
      <c r="L315" s="258"/>
      <c r="M315" s="258"/>
      <c r="P315" s="232"/>
      <c r="R315" s="232"/>
      <c r="S315" s="232"/>
      <c r="T315" s="255"/>
      <c r="U315" s="232"/>
      <c r="V315" s="232" t="str">
        <f t="shared" si="14"/>
        <v/>
      </c>
      <c r="W315" s="232"/>
      <c r="X315" s="234">
        <v>296</v>
      </c>
      <c r="Y315" s="232"/>
      <c r="AA315" s="234">
        <v>10296</v>
      </c>
    </row>
    <row r="316" spans="1:27" s="234" customFormat="1" x14ac:dyDescent="0.2">
      <c r="A316" s="328">
        <v>314</v>
      </c>
      <c r="B316" s="327" t="s">
        <v>207</v>
      </c>
      <c r="C316" s="328">
        <v>40</v>
      </c>
      <c r="D316" s="294" t="s">
        <v>20</v>
      </c>
      <c r="E316" s="294"/>
      <c r="F316" s="294"/>
      <c r="G316" s="329"/>
      <c r="H316" s="294" t="s">
        <v>31</v>
      </c>
      <c r="I316" s="330"/>
      <c r="J316" s="294" t="s">
        <v>41</v>
      </c>
      <c r="K316" s="294" t="str">
        <f>VLOOKUP(A316,[0]!名簿女,11)</f>
        <v>小野地花佳</v>
      </c>
      <c r="L316" s="331" t="s">
        <v>31</v>
      </c>
      <c r="M316" s="331" t="str">
        <f>VLOOKUP(A316,[0]!名簿女,13)</f>
        <v>松　陽</v>
      </c>
      <c r="N316" s="332">
        <f>VLOOKUP(A316,[0]!名簿女,14)</f>
        <v>2</v>
      </c>
      <c r="O316" s="332" t="s">
        <v>41</v>
      </c>
      <c r="P316" s="294"/>
      <c r="Q316" s="332" t="str">
        <f>VLOOKUP(A316,[0]!名簿女,17)</f>
        <v>オノチ　ハルカ</v>
      </c>
      <c r="R316" s="294"/>
      <c r="S316" s="294"/>
      <c r="T316" s="328">
        <v>1</v>
      </c>
      <c r="U316" s="232"/>
      <c r="V316" s="232" t="str">
        <f t="shared" si="14"/>
        <v/>
      </c>
      <c r="W316" s="232"/>
      <c r="X316" s="234">
        <v>297</v>
      </c>
      <c r="Y316" s="232" t="e">
        <f>RANK(V316,V$316:V$345,1)</f>
        <v>#VALUE!</v>
      </c>
      <c r="AA316" s="234">
        <v>10297</v>
      </c>
    </row>
    <row r="317" spans="1:27" s="234" customFormat="1" x14ac:dyDescent="0.2">
      <c r="A317" s="333">
        <v>190</v>
      </c>
      <c r="B317" s="334" t="s">
        <v>207</v>
      </c>
      <c r="C317" s="333">
        <v>40</v>
      </c>
      <c r="D317" s="274" t="s">
        <v>20</v>
      </c>
      <c r="E317" s="274"/>
      <c r="F317" s="274"/>
      <c r="G317" s="278"/>
      <c r="H317" s="274" t="s">
        <v>31</v>
      </c>
      <c r="I317" s="279"/>
      <c r="J317" s="274" t="s">
        <v>41</v>
      </c>
      <c r="K317" s="274" t="str">
        <f>VLOOKUP(A317,[0]!名簿女,11)</f>
        <v>岸　あかり</v>
      </c>
      <c r="L317" s="280" t="s">
        <v>31</v>
      </c>
      <c r="M317" s="280" t="str">
        <f>VLOOKUP(A317,[0]!名簿女,13)</f>
        <v>芦　城</v>
      </c>
      <c r="N317" s="335">
        <f>VLOOKUP(A317,[0]!名簿女,14)</f>
        <v>2</v>
      </c>
      <c r="O317" s="335" t="s">
        <v>41</v>
      </c>
      <c r="P317" s="274"/>
      <c r="Q317" s="335" t="str">
        <f>VLOOKUP(A317,[0]!名簿女,17)</f>
        <v>キシ　アカリ</v>
      </c>
      <c r="R317" s="274"/>
      <c r="S317" s="274"/>
      <c r="T317" s="333">
        <v>2</v>
      </c>
      <c r="U317" s="232"/>
      <c r="V317" s="232" t="str">
        <f t="shared" si="14"/>
        <v/>
      </c>
      <c r="W317" s="232"/>
      <c r="X317" s="234">
        <v>298</v>
      </c>
      <c r="Y317" s="232" t="e">
        <f t="shared" ref="Y317:Y345" si="16">RANK(V317,V$316:V$345,1)</f>
        <v>#VALUE!</v>
      </c>
      <c r="AA317" s="234">
        <v>10298</v>
      </c>
    </row>
    <row r="318" spans="1:27" s="234" customFormat="1" x14ac:dyDescent="0.2">
      <c r="A318" s="333">
        <v>247</v>
      </c>
      <c r="B318" s="334" t="s">
        <v>207</v>
      </c>
      <c r="C318" s="333">
        <v>40</v>
      </c>
      <c r="D318" s="274" t="s">
        <v>20</v>
      </c>
      <c r="E318" s="274"/>
      <c r="F318" s="274"/>
      <c r="G318" s="278"/>
      <c r="H318" s="274" t="s">
        <v>31</v>
      </c>
      <c r="I318" s="279"/>
      <c r="J318" s="274" t="s">
        <v>41</v>
      </c>
      <c r="K318" s="274" t="str">
        <f>VLOOKUP(A318,[0]!名簿女,11)</f>
        <v>本田　絢音</v>
      </c>
      <c r="L318" s="280" t="s">
        <v>31</v>
      </c>
      <c r="M318" s="280" t="str">
        <f>VLOOKUP(A318,[0]!名簿女,13)</f>
        <v>丸　内</v>
      </c>
      <c r="N318" s="335">
        <f>VLOOKUP(A318,[0]!名簿女,14)</f>
        <v>2</v>
      </c>
      <c r="O318" s="335" t="s">
        <v>41</v>
      </c>
      <c r="P318" s="274"/>
      <c r="Q318" s="335" t="str">
        <f>VLOOKUP(A318,[0]!名簿女,17)</f>
        <v>ホンダ　アヤネ</v>
      </c>
      <c r="R318" s="274"/>
      <c r="S318" s="274"/>
      <c r="T318" s="333">
        <v>3</v>
      </c>
      <c r="U318" s="232"/>
      <c r="V318" s="232" t="str">
        <f t="shared" si="14"/>
        <v/>
      </c>
      <c r="W318" s="232"/>
      <c r="X318" s="234">
        <v>299</v>
      </c>
      <c r="Y318" s="232" t="e">
        <f t="shared" si="16"/>
        <v>#VALUE!</v>
      </c>
      <c r="AA318" s="234">
        <v>10299</v>
      </c>
    </row>
    <row r="319" spans="1:27" s="234" customFormat="1" x14ac:dyDescent="0.2">
      <c r="A319" s="333">
        <v>566</v>
      </c>
      <c r="B319" s="334" t="s">
        <v>207</v>
      </c>
      <c r="C319" s="333">
        <v>40</v>
      </c>
      <c r="D319" s="274" t="s">
        <v>20</v>
      </c>
      <c r="E319" s="274"/>
      <c r="F319" s="274"/>
      <c r="G319" s="278"/>
      <c r="H319" s="274" t="s">
        <v>31</v>
      </c>
      <c r="I319" s="279"/>
      <c r="J319" s="274" t="s">
        <v>41</v>
      </c>
      <c r="K319" s="274" t="str">
        <f>VLOOKUP(A319,[0]!名簿女,11)</f>
        <v>今泉　愛花</v>
      </c>
      <c r="L319" s="280" t="s">
        <v>31</v>
      </c>
      <c r="M319" s="280" t="str">
        <f>VLOOKUP(A319,[0]!名簿女,13)</f>
        <v>南　部</v>
      </c>
      <c r="N319" s="335">
        <f>VLOOKUP(A319,[0]!名簿女,14)</f>
        <v>2</v>
      </c>
      <c r="O319" s="335" t="s">
        <v>41</v>
      </c>
      <c r="P319" s="274"/>
      <c r="Q319" s="335" t="str">
        <f>VLOOKUP(A319,[0]!名簿女,17)</f>
        <v>イマイズミ　アイカ</v>
      </c>
      <c r="R319" s="274"/>
      <c r="S319" s="274"/>
      <c r="T319" s="333">
        <v>4</v>
      </c>
      <c r="U319" s="232"/>
      <c r="V319" s="232" t="str">
        <f t="shared" si="14"/>
        <v/>
      </c>
      <c r="W319" s="232"/>
      <c r="X319" s="234">
        <v>300</v>
      </c>
      <c r="Y319" s="232" t="e">
        <f t="shared" si="16"/>
        <v>#VALUE!</v>
      </c>
      <c r="AA319" s="234">
        <v>10300</v>
      </c>
    </row>
    <row r="320" spans="1:27" s="234" customFormat="1" x14ac:dyDescent="0.2">
      <c r="A320" s="333">
        <v>991</v>
      </c>
      <c r="B320" s="334" t="s">
        <v>207</v>
      </c>
      <c r="C320" s="333">
        <v>40</v>
      </c>
      <c r="D320" s="274" t="s">
        <v>20</v>
      </c>
      <c r="E320" s="274"/>
      <c r="F320" s="274"/>
      <c r="G320" s="278"/>
      <c r="H320" s="274" t="s">
        <v>31</v>
      </c>
      <c r="I320" s="279"/>
      <c r="J320" s="274" t="s">
        <v>41</v>
      </c>
      <c r="K320" s="274" t="str">
        <f>VLOOKUP(A320,[0]!名簿女,11)</f>
        <v>村上　真佳</v>
      </c>
      <c r="L320" s="280" t="s">
        <v>31</v>
      </c>
      <c r="M320" s="280" t="str">
        <f>VLOOKUP(A320,[0]!名簿女,13)</f>
        <v>安　宅</v>
      </c>
      <c r="N320" s="335">
        <f>VLOOKUP(A320,[0]!名簿女,14)</f>
        <v>2</v>
      </c>
      <c r="O320" s="335" t="s">
        <v>41</v>
      </c>
      <c r="P320" s="274"/>
      <c r="Q320" s="335" t="str">
        <f>VLOOKUP(A320,[0]!名簿女,17)</f>
        <v>ムラカミ　モカ</v>
      </c>
      <c r="R320" s="274"/>
      <c r="S320" s="274"/>
      <c r="T320" s="333">
        <v>5</v>
      </c>
      <c r="U320" s="232"/>
      <c r="V320" s="232" t="str">
        <f t="shared" si="14"/>
        <v/>
      </c>
      <c r="W320" s="232"/>
      <c r="X320" s="234">
        <v>301</v>
      </c>
      <c r="Y320" s="232" t="e">
        <f t="shared" si="16"/>
        <v>#VALUE!</v>
      </c>
      <c r="AA320" s="234">
        <v>10301</v>
      </c>
    </row>
    <row r="321" spans="1:27" s="234" customFormat="1" x14ac:dyDescent="0.2">
      <c r="A321" s="333">
        <v>564</v>
      </c>
      <c r="B321" s="334" t="s">
        <v>207</v>
      </c>
      <c r="C321" s="333">
        <v>40</v>
      </c>
      <c r="D321" s="274" t="s">
        <v>20</v>
      </c>
      <c r="E321" s="274"/>
      <c r="F321" s="274"/>
      <c r="G321" s="278"/>
      <c r="H321" s="274" t="s">
        <v>31</v>
      </c>
      <c r="I321" s="279"/>
      <c r="J321" s="274" t="s">
        <v>41</v>
      </c>
      <c r="K321" s="274" t="str">
        <f>VLOOKUP(A321,[0]!名簿女,11)</f>
        <v>稲山未琉愛</v>
      </c>
      <c r="L321" s="280" t="s">
        <v>31</v>
      </c>
      <c r="M321" s="280" t="str">
        <f>VLOOKUP(A321,[0]!名簿女,13)</f>
        <v>南　部</v>
      </c>
      <c r="N321" s="335">
        <f>VLOOKUP(A321,[0]!名簿女,14)</f>
        <v>2</v>
      </c>
      <c r="O321" s="335" t="s">
        <v>41</v>
      </c>
      <c r="P321" s="274"/>
      <c r="Q321" s="335" t="str">
        <f>VLOOKUP(A321,[0]!名簿女,17)</f>
        <v>イナヤマ　ミルア</v>
      </c>
      <c r="R321" s="274"/>
      <c r="S321" s="274"/>
      <c r="T321" s="333">
        <v>6</v>
      </c>
      <c r="U321" s="232"/>
      <c r="V321" s="232" t="str">
        <f t="shared" si="14"/>
        <v/>
      </c>
      <c r="W321" s="232"/>
      <c r="X321" s="234">
        <v>302</v>
      </c>
      <c r="Y321" s="232" t="e">
        <f t="shared" si="16"/>
        <v>#VALUE!</v>
      </c>
      <c r="AA321" s="234">
        <v>10302</v>
      </c>
    </row>
    <row r="322" spans="1:27" s="234" customFormat="1" x14ac:dyDescent="0.2">
      <c r="A322" s="333">
        <v>90</v>
      </c>
      <c r="B322" s="334" t="s">
        <v>207</v>
      </c>
      <c r="C322" s="333">
        <v>40</v>
      </c>
      <c r="D322" s="274" t="s">
        <v>20</v>
      </c>
      <c r="E322" s="274"/>
      <c r="F322" s="274"/>
      <c r="G322" s="278"/>
      <c r="H322" s="274" t="s">
        <v>31</v>
      </c>
      <c r="I322" s="279"/>
      <c r="J322" s="274" t="s">
        <v>41</v>
      </c>
      <c r="K322" s="274" t="str">
        <f>VLOOKUP(A322,[0]!名簿女,11)</f>
        <v>西角　乃愛</v>
      </c>
      <c r="L322" s="280" t="s">
        <v>31</v>
      </c>
      <c r="M322" s="280" t="str">
        <f>VLOOKUP(A322,[0]!名簿女,13)</f>
        <v>板　津</v>
      </c>
      <c r="N322" s="335">
        <f>VLOOKUP(A322,[0]!名簿女,14)</f>
        <v>1</v>
      </c>
      <c r="O322" s="335" t="s">
        <v>41</v>
      </c>
      <c r="P322" s="274"/>
      <c r="Q322" s="335" t="str">
        <f>VLOOKUP(A322,[0]!名簿女,17)</f>
        <v>ニシカド　ノア</v>
      </c>
      <c r="R322" s="274"/>
      <c r="S322" s="274"/>
      <c r="T322" s="333">
        <v>7</v>
      </c>
      <c r="U322" s="232"/>
      <c r="V322" s="232" t="str">
        <f t="shared" si="14"/>
        <v/>
      </c>
      <c r="W322" s="232"/>
      <c r="X322" s="234">
        <v>303</v>
      </c>
      <c r="Y322" s="232" t="e">
        <f t="shared" si="16"/>
        <v>#VALUE!</v>
      </c>
      <c r="AA322" s="234">
        <v>10303</v>
      </c>
    </row>
    <row r="323" spans="1:27" s="234" customFormat="1" x14ac:dyDescent="0.2">
      <c r="A323" s="333">
        <v>572</v>
      </c>
      <c r="B323" s="334" t="s">
        <v>207</v>
      </c>
      <c r="C323" s="333">
        <v>40</v>
      </c>
      <c r="D323" s="274" t="s">
        <v>20</v>
      </c>
      <c r="E323" s="274"/>
      <c r="F323" s="274"/>
      <c r="G323" s="278"/>
      <c r="H323" s="274" t="s">
        <v>31</v>
      </c>
      <c r="I323" s="279"/>
      <c r="J323" s="274" t="s">
        <v>41</v>
      </c>
      <c r="K323" s="274" t="str">
        <f>VLOOKUP(A323,[0]!名簿女,11)</f>
        <v>中川紗來良</v>
      </c>
      <c r="L323" s="280" t="s">
        <v>31</v>
      </c>
      <c r="M323" s="280" t="str">
        <f>VLOOKUP(A323,[0]!名簿女,13)</f>
        <v>南　部</v>
      </c>
      <c r="N323" s="335">
        <f>VLOOKUP(A323,[0]!名簿女,14)</f>
        <v>2</v>
      </c>
      <c r="O323" s="335" t="s">
        <v>41</v>
      </c>
      <c r="P323" s="274"/>
      <c r="Q323" s="335" t="str">
        <f>VLOOKUP(A323,[0]!名簿女,17)</f>
        <v>ナカガワ　サクラ</v>
      </c>
      <c r="R323" s="274"/>
      <c r="S323" s="274"/>
      <c r="T323" s="333">
        <v>8</v>
      </c>
      <c r="U323" s="232"/>
      <c r="V323" s="232" t="str">
        <f t="shared" si="14"/>
        <v/>
      </c>
      <c r="W323" s="232"/>
      <c r="X323" s="234">
        <v>304</v>
      </c>
      <c r="Y323" s="232" t="e">
        <f t="shared" si="16"/>
        <v>#VALUE!</v>
      </c>
      <c r="AA323" s="234">
        <v>10304</v>
      </c>
    </row>
    <row r="324" spans="1:27" s="234" customFormat="1" x14ac:dyDescent="0.2">
      <c r="A324" s="333">
        <v>249</v>
      </c>
      <c r="B324" s="334" t="s">
        <v>207</v>
      </c>
      <c r="C324" s="333">
        <v>40</v>
      </c>
      <c r="D324" s="274" t="s">
        <v>20</v>
      </c>
      <c r="E324" s="274"/>
      <c r="F324" s="274"/>
      <c r="G324" s="278"/>
      <c r="H324" s="274" t="s">
        <v>31</v>
      </c>
      <c r="I324" s="279"/>
      <c r="J324" s="274" t="s">
        <v>41</v>
      </c>
      <c r="K324" s="274" t="str">
        <f>VLOOKUP(A324,[0]!名簿女,11)</f>
        <v>米田　侑月</v>
      </c>
      <c r="L324" s="280" t="s">
        <v>31</v>
      </c>
      <c r="M324" s="280" t="str">
        <f>VLOOKUP(A324,[0]!名簿女,13)</f>
        <v>丸　内</v>
      </c>
      <c r="N324" s="335">
        <f>VLOOKUP(A324,[0]!名簿女,14)</f>
        <v>2</v>
      </c>
      <c r="O324" s="335" t="s">
        <v>41</v>
      </c>
      <c r="P324" s="274"/>
      <c r="Q324" s="335" t="str">
        <f>VLOOKUP(A324,[0]!名簿女,17)</f>
        <v>ヨネダ　ユズキ</v>
      </c>
      <c r="R324" s="274"/>
      <c r="S324" s="274"/>
      <c r="T324" s="333">
        <v>9</v>
      </c>
      <c r="U324" s="232"/>
      <c r="V324" s="232" t="str">
        <f t="shared" si="14"/>
        <v/>
      </c>
      <c r="W324" s="232"/>
      <c r="X324" s="234">
        <v>305</v>
      </c>
      <c r="Y324" s="232" t="e">
        <f t="shared" si="16"/>
        <v>#VALUE!</v>
      </c>
      <c r="AA324" s="234">
        <v>10305</v>
      </c>
    </row>
    <row r="325" spans="1:27" s="234" customFormat="1" x14ac:dyDescent="0.2">
      <c r="A325" s="333">
        <v>385</v>
      </c>
      <c r="B325" s="334" t="s">
        <v>207</v>
      </c>
      <c r="C325" s="333">
        <v>40</v>
      </c>
      <c r="D325" s="274" t="s">
        <v>20</v>
      </c>
      <c r="E325" s="274"/>
      <c r="F325" s="274"/>
      <c r="G325" s="278"/>
      <c r="H325" s="274" t="s">
        <v>31</v>
      </c>
      <c r="I325" s="279"/>
      <c r="J325" s="274" t="s">
        <v>41</v>
      </c>
      <c r="K325" s="274" t="str">
        <f>VLOOKUP(A325,[0]!名簿女,11)</f>
        <v>酒井　梨緒</v>
      </c>
      <c r="L325" s="280" t="s">
        <v>31</v>
      </c>
      <c r="M325" s="280" t="str">
        <f>VLOOKUP(A325,[0]!名簿女,13)</f>
        <v>松　陽</v>
      </c>
      <c r="N325" s="335">
        <f>VLOOKUP(A325,[0]!名簿女,14)</f>
        <v>3</v>
      </c>
      <c r="O325" s="335" t="s">
        <v>41</v>
      </c>
      <c r="P325" s="274"/>
      <c r="Q325" s="335" t="str">
        <f>VLOOKUP(A325,[0]!名簿女,17)</f>
        <v>サカイ　リオ</v>
      </c>
      <c r="R325" s="274"/>
      <c r="S325" s="274"/>
      <c r="T325" s="333">
        <v>10</v>
      </c>
      <c r="U325" s="232"/>
      <c r="V325" s="232" t="str">
        <f t="shared" si="14"/>
        <v/>
      </c>
      <c r="W325" s="232"/>
      <c r="X325" s="234">
        <v>306</v>
      </c>
      <c r="Y325" s="232" t="e">
        <f t="shared" si="16"/>
        <v>#VALUE!</v>
      </c>
      <c r="AA325" s="234">
        <v>10306</v>
      </c>
    </row>
    <row r="326" spans="1:27" s="234" customFormat="1" x14ac:dyDescent="0.2">
      <c r="A326" s="333">
        <v>171</v>
      </c>
      <c r="B326" s="334" t="s">
        <v>207</v>
      </c>
      <c r="C326" s="333">
        <v>40</v>
      </c>
      <c r="D326" s="274" t="s">
        <v>20</v>
      </c>
      <c r="E326" s="274"/>
      <c r="F326" s="274"/>
      <c r="G326" s="278"/>
      <c r="H326" s="274" t="s">
        <v>31</v>
      </c>
      <c r="I326" s="279"/>
      <c r="J326" s="274" t="s">
        <v>41</v>
      </c>
      <c r="K326" s="274" t="str">
        <f>VLOOKUP(A326,[0]!名簿女,11)</f>
        <v>吉田　華歩</v>
      </c>
      <c r="L326" s="280" t="s">
        <v>31</v>
      </c>
      <c r="M326" s="280" t="str">
        <f>VLOOKUP(A326,[0]!名簿女,13)</f>
        <v>芦　城</v>
      </c>
      <c r="N326" s="335">
        <f>VLOOKUP(A326,[0]!名簿女,14)</f>
        <v>3</v>
      </c>
      <c r="O326" s="335" t="s">
        <v>41</v>
      </c>
      <c r="P326" s="274"/>
      <c r="Q326" s="335" t="str">
        <f>VLOOKUP(A326,[0]!名簿女,17)</f>
        <v>ヨシタ　カホ</v>
      </c>
      <c r="R326" s="274"/>
      <c r="S326" s="274"/>
      <c r="T326" s="333">
        <v>11</v>
      </c>
      <c r="U326" s="232"/>
      <c r="V326" s="232" t="str">
        <f t="shared" si="14"/>
        <v/>
      </c>
      <c r="W326" s="232"/>
      <c r="X326" s="234">
        <v>307</v>
      </c>
      <c r="Y326" s="232" t="e">
        <f t="shared" si="16"/>
        <v>#VALUE!</v>
      </c>
      <c r="AA326" s="234">
        <v>10307</v>
      </c>
    </row>
    <row r="327" spans="1:27" s="234" customFormat="1" x14ac:dyDescent="0.2">
      <c r="A327" s="333">
        <v>990</v>
      </c>
      <c r="B327" s="334" t="s">
        <v>207</v>
      </c>
      <c r="C327" s="333">
        <v>40</v>
      </c>
      <c r="D327" s="274" t="s">
        <v>20</v>
      </c>
      <c r="E327" s="274"/>
      <c r="F327" s="274"/>
      <c r="G327" s="278"/>
      <c r="H327" s="274" t="s">
        <v>31</v>
      </c>
      <c r="I327" s="279"/>
      <c r="J327" s="274" t="s">
        <v>41</v>
      </c>
      <c r="K327" s="274" t="str">
        <f>VLOOKUP(A327,[0]!名簿女,11)</f>
        <v>木村奈々夏</v>
      </c>
      <c r="L327" s="280" t="s">
        <v>31</v>
      </c>
      <c r="M327" s="280" t="str">
        <f>VLOOKUP(A327,[0]!名簿女,13)</f>
        <v>安　宅</v>
      </c>
      <c r="N327" s="335">
        <f>VLOOKUP(A327,[0]!名簿女,14)</f>
        <v>3</v>
      </c>
      <c r="O327" s="335" t="s">
        <v>41</v>
      </c>
      <c r="P327" s="274"/>
      <c r="Q327" s="335" t="str">
        <f>VLOOKUP(A327,[0]!名簿女,17)</f>
        <v>キムラ　ナナカ</v>
      </c>
      <c r="R327" s="274"/>
      <c r="S327" s="274"/>
      <c r="T327" s="333">
        <v>12</v>
      </c>
      <c r="U327" s="232"/>
      <c r="V327" s="232" t="str">
        <f t="shared" si="14"/>
        <v/>
      </c>
      <c r="W327" s="232"/>
      <c r="X327" s="234">
        <v>308</v>
      </c>
      <c r="Y327" s="232" t="e">
        <f t="shared" si="16"/>
        <v>#VALUE!</v>
      </c>
      <c r="AA327" s="234">
        <v>10308</v>
      </c>
    </row>
    <row r="328" spans="1:27" s="234" customFormat="1" x14ac:dyDescent="0.2">
      <c r="A328" s="274">
        <v>393</v>
      </c>
      <c r="B328" s="334" t="s">
        <v>207</v>
      </c>
      <c r="C328" s="333">
        <v>40</v>
      </c>
      <c r="D328" s="274" t="s">
        <v>20</v>
      </c>
      <c r="E328" s="274"/>
      <c r="F328" s="274"/>
      <c r="G328" s="278"/>
      <c r="H328" s="274" t="s">
        <v>31</v>
      </c>
      <c r="I328" s="279"/>
      <c r="J328" s="274" t="s">
        <v>41</v>
      </c>
      <c r="K328" s="274" t="str">
        <f>VLOOKUP(A328,[0]!名簿女,11)</f>
        <v>宮﨑　夕佳</v>
      </c>
      <c r="L328" s="280" t="s">
        <v>31</v>
      </c>
      <c r="M328" s="280" t="str">
        <f>VLOOKUP(A328,[0]!名簿女,13)</f>
        <v>松　陽</v>
      </c>
      <c r="N328" s="335">
        <f>VLOOKUP(A328,[0]!名簿女,14)</f>
        <v>3</v>
      </c>
      <c r="O328" s="335" t="s">
        <v>41</v>
      </c>
      <c r="P328" s="274"/>
      <c r="Q328" s="335" t="str">
        <f>VLOOKUP(A328,[0]!名簿女,17)</f>
        <v>ミヤザキ　ユウカ</v>
      </c>
      <c r="R328" s="274"/>
      <c r="S328" s="274"/>
      <c r="T328" s="333">
        <v>13</v>
      </c>
      <c r="U328" s="232"/>
      <c r="V328" s="232" t="str">
        <f t="shared" si="14"/>
        <v/>
      </c>
      <c r="W328" s="232"/>
      <c r="X328" s="234">
        <v>309</v>
      </c>
      <c r="Y328" s="232" t="e">
        <f t="shared" si="16"/>
        <v>#VALUE!</v>
      </c>
      <c r="AA328" s="234">
        <v>10309</v>
      </c>
    </row>
    <row r="329" spans="1:27" s="234" customFormat="1" x14ac:dyDescent="0.2">
      <c r="A329" s="333">
        <v>92</v>
      </c>
      <c r="B329" s="334" t="s">
        <v>207</v>
      </c>
      <c r="C329" s="333">
        <v>40</v>
      </c>
      <c r="D329" s="274" t="s">
        <v>20</v>
      </c>
      <c r="E329" s="274"/>
      <c r="F329" s="274"/>
      <c r="G329" s="278"/>
      <c r="H329" s="274" t="s">
        <v>31</v>
      </c>
      <c r="I329" s="279"/>
      <c r="J329" s="274" t="s">
        <v>41</v>
      </c>
      <c r="K329" s="274" t="str">
        <f>VLOOKUP(A329,[0]!名簿女,11)</f>
        <v>前川　奈央</v>
      </c>
      <c r="L329" s="280" t="s">
        <v>31</v>
      </c>
      <c r="M329" s="280" t="str">
        <f>VLOOKUP(A329,[0]!名簿女,13)</f>
        <v>板　津</v>
      </c>
      <c r="N329" s="335">
        <f>VLOOKUP(A329,[0]!名簿女,14)</f>
        <v>3</v>
      </c>
      <c r="O329" s="335" t="s">
        <v>41</v>
      </c>
      <c r="P329" s="274"/>
      <c r="Q329" s="335" t="str">
        <f>VLOOKUP(A329,[0]!名簿女,17)</f>
        <v>マエカワ　ナオ</v>
      </c>
      <c r="R329" s="274"/>
      <c r="S329" s="274"/>
      <c r="T329" s="333">
        <v>14</v>
      </c>
      <c r="U329" s="232"/>
      <c r="V329" s="232" t="str">
        <f t="shared" si="14"/>
        <v/>
      </c>
      <c r="W329" s="232"/>
      <c r="X329" s="234">
        <v>310</v>
      </c>
      <c r="Y329" s="232" t="e">
        <f t="shared" si="16"/>
        <v>#VALUE!</v>
      </c>
      <c r="AA329" s="234">
        <v>10310</v>
      </c>
    </row>
    <row r="330" spans="1:27" s="234" customFormat="1" x14ac:dyDescent="0.2">
      <c r="A330" s="274"/>
      <c r="B330" s="334" t="s">
        <v>207</v>
      </c>
      <c r="C330" s="274">
        <v>40</v>
      </c>
      <c r="D330" s="274" t="s">
        <v>20</v>
      </c>
      <c r="E330" s="274"/>
      <c r="F330" s="274"/>
      <c r="G330" s="278"/>
      <c r="H330" s="274" t="s">
        <v>31</v>
      </c>
      <c r="I330" s="279"/>
      <c r="J330" s="274" t="s">
        <v>41</v>
      </c>
      <c r="K330" s="274" t="e">
        <f>VLOOKUP(A330,[0]!名簿女,11)</f>
        <v>#N/A</v>
      </c>
      <c r="L330" s="280" t="s">
        <v>31</v>
      </c>
      <c r="M330" s="280" t="e">
        <f>VLOOKUP(A330,[0]!名簿女,13)</f>
        <v>#N/A</v>
      </c>
      <c r="N330" s="335" t="e">
        <f>VLOOKUP(A330,[0]!名簿女,14)</f>
        <v>#N/A</v>
      </c>
      <c r="O330" s="335" t="s">
        <v>41</v>
      </c>
      <c r="P330" s="274"/>
      <c r="Q330" s="335" t="e">
        <f>VLOOKUP(A330,[0]!名簿女,17)</f>
        <v>#N/A</v>
      </c>
      <c r="R330" s="274"/>
      <c r="S330" s="274"/>
      <c r="T330" s="333">
        <v>15</v>
      </c>
      <c r="U330" s="232"/>
      <c r="V330" s="232" t="str">
        <f t="shared" si="14"/>
        <v/>
      </c>
      <c r="W330" s="232"/>
      <c r="X330" s="234">
        <v>311</v>
      </c>
      <c r="Y330" s="232" t="e">
        <f t="shared" si="16"/>
        <v>#VALUE!</v>
      </c>
      <c r="AA330" s="234">
        <v>10311</v>
      </c>
    </row>
    <row r="331" spans="1:27" s="234" customFormat="1" x14ac:dyDescent="0.2">
      <c r="A331" s="333"/>
      <c r="B331" s="334" t="s">
        <v>207</v>
      </c>
      <c r="C331" s="333">
        <v>40</v>
      </c>
      <c r="D331" s="274" t="s">
        <v>20</v>
      </c>
      <c r="E331" s="274"/>
      <c r="F331" s="274"/>
      <c r="G331" s="278"/>
      <c r="H331" s="274" t="s">
        <v>31</v>
      </c>
      <c r="I331" s="279"/>
      <c r="J331" s="274" t="s">
        <v>41</v>
      </c>
      <c r="K331" s="274" t="e">
        <f>VLOOKUP(A331,[0]!名簿女,11)</f>
        <v>#N/A</v>
      </c>
      <c r="L331" s="280" t="s">
        <v>31</v>
      </c>
      <c r="M331" s="280" t="e">
        <f>VLOOKUP(A331,[0]!名簿女,13)</f>
        <v>#N/A</v>
      </c>
      <c r="N331" s="335" t="e">
        <f>VLOOKUP(A331,[0]!名簿女,14)</f>
        <v>#N/A</v>
      </c>
      <c r="O331" s="335" t="s">
        <v>41</v>
      </c>
      <c r="P331" s="274"/>
      <c r="Q331" s="335" t="e">
        <f>VLOOKUP(A331,[0]!名簿女,17)</f>
        <v>#N/A</v>
      </c>
      <c r="R331" s="274"/>
      <c r="S331" s="274"/>
      <c r="T331" s="333">
        <v>16</v>
      </c>
      <c r="U331" s="232"/>
      <c r="V331" s="232" t="str">
        <f t="shared" si="14"/>
        <v/>
      </c>
      <c r="W331" s="232"/>
      <c r="X331" s="234">
        <v>312</v>
      </c>
      <c r="Y331" s="232" t="e">
        <f t="shared" si="16"/>
        <v>#VALUE!</v>
      </c>
      <c r="AA331" s="234">
        <v>10312</v>
      </c>
    </row>
    <row r="332" spans="1:27" s="234" customFormat="1" x14ac:dyDescent="0.2">
      <c r="A332" s="333"/>
      <c r="B332" s="334" t="s">
        <v>207</v>
      </c>
      <c r="C332" s="333">
        <v>40</v>
      </c>
      <c r="D332" s="274" t="s">
        <v>20</v>
      </c>
      <c r="E332" s="274"/>
      <c r="F332" s="274"/>
      <c r="G332" s="278"/>
      <c r="H332" s="274" t="s">
        <v>31</v>
      </c>
      <c r="I332" s="279"/>
      <c r="J332" s="274" t="s">
        <v>41</v>
      </c>
      <c r="K332" s="274" t="e">
        <f>VLOOKUP(A332,[0]!名簿女,11)</f>
        <v>#N/A</v>
      </c>
      <c r="L332" s="280" t="s">
        <v>31</v>
      </c>
      <c r="M332" s="280" t="e">
        <f>VLOOKUP(A332,[0]!名簿女,13)</f>
        <v>#N/A</v>
      </c>
      <c r="N332" s="335" t="e">
        <f>VLOOKUP(A332,[0]!名簿女,14)</f>
        <v>#N/A</v>
      </c>
      <c r="O332" s="335" t="s">
        <v>41</v>
      </c>
      <c r="P332" s="274"/>
      <c r="Q332" s="335" t="e">
        <f>VLOOKUP(A332,[0]!名簿女,17)</f>
        <v>#N/A</v>
      </c>
      <c r="R332" s="274"/>
      <c r="S332" s="274"/>
      <c r="T332" s="333">
        <v>17</v>
      </c>
      <c r="U332" s="232"/>
      <c r="V332" s="232" t="str">
        <f t="shared" si="14"/>
        <v/>
      </c>
      <c r="W332" s="232"/>
      <c r="X332" s="234">
        <v>313</v>
      </c>
      <c r="Y332" s="232" t="e">
        <f t="shared" si="16"/>
        <v>#VALUE!</v>
      </c>
      <c r="AA332" s="234">
        <v>10313</v>
      </c>
    </row>
    <row r="333" spans="1:27" s="234" customFormat="1" x14ac:dyDescent="0.2">
      <c r="A333" s="333"/>
      <c r="B333" s="334" t="s">
        <v>207</v>
      </c>
      <c r="C333" s="333">
        <v>40</v>
      </c>
      <c r="D333" s="274" t="s">
        <v>20</v>
      </c>
      <c r="E333" s="274"/>
      <c r="F333" s="274"/>
      <c r="G333" s="278"/>
      <c r="H333" s="274" t="s">
        <v>31</v>
      </c>
      <c r="I333" s="279"/>
      <c r="J333" s="274" t="s">
        <v>41</v>
      </c>
      <c r="K333" s="274" t="e">
        <f>VLOOKUP(A333,[0]!名簿女,11)</f>
        <v>#N/A</v>
      </c>
      <c r="L333" s="280" t="s">
        <v>31</v>
      </c>
      <c r="M333" s="280" t="e">
        <f>VLOOKUP(A333,[0]!名簿女,13)</f>
        <v>#N/A</v>
      </c>
      <c r="N333" s="335" t="e">
        <f>VLOOKUP(A333,[0]!名簿女,14)</f>
        <v>#N/A</v>
      </c>
      <c r="O333" s="335" t="s">
        <v>41</v>
      </c>
      <c r="P333" s="274"/>
      <c r="Q333" s="335" t="e">
        <f>VLOOKUP(A333,[0]!名簿女,17)</f>
        <v>#N/A</v>
      </c>
      <c r="R333" s="274"/>
      <c r="S333" s="274"/>
      <c r="T333" s="333">
        <v>18</v>
      </c>
      <c r="U333" s="232"/>
      <c r="V333" s="232" t="str">
        <f t="shared" si="14"/>
        <v/>
      </c>
      <c r="W333" s="232"/>
      <c r="X333" s="234">
        <v>314</v>
      </c>
      <c r="Y333" s="232" t="e">
        <f t="shared" si="16"/>
        <v>#VALUE!</v>
      </c>
      <c r="AA333" s="234">
        <v>10314</v>
      </c>
    </row>
    <row r="334" spans="1:27" s="234" customFormat="1" x14ac:dyDescent="0.2">
      <c r="A334" s="274"/>
      <c r="B334" s="334" t="s">
        <v>207</v>
      </c>
      <c r="C334" s="274">
        <v>40</v>
      </c>
      <c r="D334" s="274" t="s">
        <v>20</v>
      </c>
      <c r="E334" s="274"/>
      <c r="F334" s="274"/>
      <c r="G334" s="278"/>
      <c r="H334" s="274" t="s">
        <v>31</v>
      </c>
      <c r="I334" s="279"/>
      <c r="J334" s="274" t="s">
        <v>41</v>
      </c>
      <c r="K334" s="274" t="e">
        <f>VLOOKUP(A334,[0]!名簿女,11)</f>
        <v>#N/A</v>
      </c>
      <c r="L334" s="280" t="s">
        <v>31</v>
      </c>
      <c r="M334" s="280" t="e">
        <f>VLOOKUP(A334,[0]!名簿女,13)</f>
        <v>#N/A</v>
      </c>
      <c r="N334" s="335" t="e">
        <f>VLOOKUP(A334,[0]!名簿女,14)</f>
        <v>#N/A</v>
      </c>
      <c r="O334" s="335" t="s">
        <v>41</v>
      </c>
      <c r="P334" s="274"/>
      <c r="Q334" s="335" t="e">
        <f>VLOOKUP(A334,[0]!名簿女,17)</f>
        <v>#N/A</v>
      </c>
      <c r="R334" s="274"/>
      <c r="S334" s="274"/>
      <c r="T334" s="333">
        <v>19</v>
      </c>
      <c r="U334" s="232"/>
      <c r="V334" s="232" t="str">
        <f t="shared" si="14"/>
        <v/>
      </c>
      <c r="W334" s="232"/>
      <c r="X334" s="234">
        <v>315</v>
      </c>
      <c r="Y334" s="232" t="e">
        <f t="shared" si="16"/>
        <v>#VALUE!</v>
      </c>
      <c r="AA334" s="234">
        <v>10315</v>
      </c>
    </row>
    <row r="335" spans="1:27" s="234" customFormat="1" x14ac:dyDescent="0.2">
      <c r="A335" s="274"/>
      <c r="B335" s="334" t="s">
        <v>207</v>
      </c>
      <c r="C335" s="274">
        <v>40</v>
      </c>
      <c r="D335" s="274" t="s">
        <v>20</v>
      </c>
      <c r="E335" s="274"/>
      <c r="F335" s="274"/>
      <c r="G335" s="278"/>
      <c r="H335" s="274" t="s">
        <v>31</v>
      </c>
      <c r="I335" s="279"/>
      <c r="J335" s="274" t="s">
        <v>41</v>
      </c>
      <c r="K335" s="274" t="e">
        <f>VLOOKUP(A335,[0]!名簿女,11)</f>
        <v>#N/A</v>
      </c>
      <c r="L335" s="280" t="s">
        <v>31</v>
      </c>
      <c r="M335" s="280" t="e">
        <f>VLOOKUP(A335,[0]!名簿女,13)</f>
        <v>#N/A</v>
      </c>
      <c r="N335" s="335" t="e">
        <f>VLOOKUP(A335,[0]!名簿女,14)</f>
        <v>#N/A</v>
      </c>
      <c r="O335" s="335" t="s">
        <v>41</v>
      </c>
      <c r="P335" s="274"/>
      <c r="Q335" s="335" t="e">
        <f>VLOOKUP(A335,[0]!名簿女,17)</f>
        <v>#N/A</v>
      </c>
      <c r="R335" s="274"/>
      <c r="S335" s="274"/>
      <c r="T335" s="333">
        <v>20</v>
      </c>
      <c r="U335" s="232"/>
      <c r="V335" s="232" t="str">
        <f t="shared" si="14"/>
        <v/>
      </c>
      <c r="W335" s="232"/>
      <c r="X335" s="234">
        <v>316</v>
      </c>
      <c r="Y335" s="232" t="e">
        <f t="shared" si="16"/>
        <v>#VALUE!</v>
      </c>
      <c r="AA335" s="234">
        <v>10316</v>
      </c>
    </row>
    <row r="336" spans="1:27" s="234" customFormat="1" x14ac:dyDescent="0.2">
      <c r="A336" s="274"/>
      <c r="B336" s="334" t="s">
        <v>207</v>
      </c>
      <c r="C336" s="274">
        <v>40</v>
      </c>
      <c r="D336" s="274" t="s">
        <v>20</v>
      </c>
      <c r="E336" s="274"/>
      <c r="F336" s="274"/>
      <c r="G336" s="278"/>
      <c r="H336" s="274" t="s">
        <v>31</v>
      </c>
      <c r="I336" s="279"/>
      <c r="J336" s="274" t="s">
        <v>41</v>
      </c>
      <c r="K336" s="274" t="e">
        <f>VLOOKUP(A336,[0]!名簿女,11)</f>
        <v>#N/A</v>
      </c>
      <c r="L336" s="280" t="s">
        <v>31</v>
      </c>
      <c r="M336" s="280" t="e">
        <f>VLOOKUP(A336,[0]!名簿女,13)</f>
        <v>#N/A</v>
      </c>
      <c r="N336" s="335" t="e">
        <f>VLOOKUP(A336,[0]!名簿女,14)</f>
        <v>#N/A</v>
      </c>
      <c r="O336" s="335" t="s">
        <v>41</v>
      </c>
      <c r="P336" s="274"/>
      <c r="Q336" s="335" t="e">
        <f>VLOOKUP(A336,[0]!名簿女,17)</f>
        <v>#N/A</v>
      </c>
      <c r="R336" s="274"/>
      <c r="S336" s="274"/>
      <c r="T336" s="333">
        <v>21</v>
      </c>
      <c r="U336" s="232"/>
      <c r="V336" s="232" t="str">
        <f t="shared" si="14"/>
        <v/>
      </c>
      <c r="W336" s="232"/>
      <c r="X336" s="234">
        <v>317</v>
      </c>
      <c r="Y336" s="232" t="e">
        <f t="shared" si="16"/>
        <v>#VALUE!</v>
      </c>
      <c r="AA336" s="234">
        <v>10317</v>
      </c>
    </row>
    <row r="337" spans="1:27" s="234" customFormat="1" x14ac:dyDescent="0.2">
      <c r="A337" s="333"/>
      <c r="B337" s="334" t="s">
        <v>207</v>
      </c>
      <c r="C337" s="274">
        <v>40</v>
      </c>
      <c r="D337" s="274" t="s">
        <v>20</v>
      </c>
      <c r="E337" s="274"/>
      <c r="F337" s="274"/>
      <c r="G337" s="278"/>
      <c r="H337" s="274" t="s">
        <v>31</v>
      </c>
      <c r="I337" s="279"/>
      <c r="J337" s="274" t="s">
        <v>41</v>
      </c>
      <c r="K337" s="274" t="e">
        <f>VLOOKUP(A337,[0]!名簿女,11)</f>
        <v>#N/A</v>
      </c>
      <c r="L337" s="280" t="s">
        <v>31</v>
      </c>
      <c r="M337" s="280" t="e">
        <f>VLOOKUP(A337,[0]!名簿女,13)</f>
        <v>#N/A</v>
      </c>
      <c r="N337" s="335" t="e">
        <f>VLOOKUP(A337,[0]!名簿女,14)</f>
        <v>#N/A</v>
      </c>
      <c r="O337" s="335" t="s">
        <v>41</v>
      </c>
      <c r="P337" s="274"/>
      <c r="Q337" s="335" t="e">
        <f>VLOOKUP(A337,[0]!名簿女,17)</f>
        <v>#N/A</v>
      </c>
      <c r="R337" s="274"/>
      <c r="S337" s="274"/>
      <c r="T337" s="333">
        <v>22</v>
      </c>
      <c r="U337" s="232"/>
      <c r="V337" s="232" t="str">
        <f t="shared" si="14"/>
        <v/>
      </c>
      <c r="W337" s="232"/>
      <c r="X337" s="234">
        <v>318</v>
      </c>
      <c r="Y337" s="232" t="e">
        <f t="shared" si="16"/>
        <v>#VALUE!</v>
      </c>
      <c r="AA337" s="234">
        <v>10318</v>
      </c>
    </row>
    <row r="338" spans="1:27" s="234" customFormat="1" x14ac:dyDescent="0.2">
      <c r="A338" s="333"/>
      <c r="B338" s="334" t="s">
        <v>207</v>
      </c>
      <c r="C338" s="274">
        <v>40</v>
      </c>
      <c r="D338" s="274" t="s">
        <v>20</v>
      </c>
      <c r="E338" s="274"/>
      <c r="F338" s="274"/>
      <c r="G338" s="278"/>
      <c r="H338" s="274" t="s">
        <v>31</v>
      </c>
      <c r="I338" s="279"/>
      <c r="J338" s="274" t="s">
        <v>41</v>
      </c>
      <c r="K338" s="274" t="e">
        <f>VLOOKUP(A338,[0]!名簿女,11)</f>
        <v>#N/A</v>
      </c>
      <c r="L338" s="280" t="s">
        <v>31</v>
      </c>
      <c r="M338" s="280" t="e">
        <f>VLOOKUP(A338,[0]!名簿女,13)</f>
        <v>#N/A</v>
      </c>
      <c r="N338" s="335" t="e">
        <f>VLOOKUP(A338,[0]!名簿女,14)</f>
        <v>#N/A</v>
      </c>
      <c r="O338" s="335" t="s">
        <v>41</v>
      </c>
      <c r="P338" s="274"/>
      <c r="Q338" s="335" t="e">
        <f>VLOOKUP(A338,[0]!名簿女,17)</f>
        <v>#N/A</v>
      </c>
      <c r="R338" s="274"/>
      <c r="S338" s="274"/>
      <c r="T338" s="333">
        <v>23</v>
      </c>
      <c r="U338" s="232"/>
      <c r="V338" s="232" t="str">
        <f t="shared" si="14"/>
        <v/>
      </c>
      <c r="W338" s="232"/>
      <c r="X338" s="234">
        <v>319</v>
      </c>
      <c r="Y338" s="232" t="e">
        <f t="shared" si="16"/>
        <v>#VALUE!</v>
      </c>
      <c r="AA338" s="234">
        <v>10319</v>
      </c>
    </row>
    <row r="339" spans="1:27" s="234" customFormat="1" x14ac:dyDescent="0.2">
      <c r="A339" s="333"/>
      <c r="B339" s="334" t="s">
        <v>207</v>
      </c>
      <c r="C339" s="274">
        <v>40</v>
      </c>
      <c r="D339" s="274" t="s">
        <v>20</v>
      </c>
      <c r="E339" s="274"/>
      <c r="F339" s="274"/>
      <c r="G339" s="278"/>
      <c r="H339" s="274" t="s">
        <v>31</v>
      </c>
      <c r="I339" s="279"/>
      <c r="J339" s="274" t="s">
        <v>41</v>
      </c>
      <c r="K339" s="274" t="e">
        <f>VLOOKUP(A339,[0]!名簿女,11)</f>
        <v>#N/A</v>
      </c>
      <c r="L339" s="280" t="s">
        <v>31</v>
      </c>
      <c r="M339" s="280" t="e">
        <f>VLOOKUP(A339,[0]!名簿女,13)</f>
        <v>#N/A</v>
      </c>
      <c r="N339" s="335" t="e">
        <f>VLOOKUP(A339,[0]!名簿女,14)</f>
        <v>#N/A</v>
      </c>
      <c r="O339" s="335" t="s">
        <v>41</v>
      </c>
      <c r="P339" s="274"/>
      <c r="Q339" s="335" t="e">
        <f>VLOOKUP(A339,[0]!名簿女,17)</f>
        <v>#N/A</v>
      </c>
      <c r="R339" s="274"/>
      <c r="S339" s="274"/>
      <c r="T339" s="333">
        <v>24</v>
      </c>
      <c r="U339" s="232"/>
      <c r="V339" s="232" t="str">
        <f t="shared" si="14"/>
        <v/>
      </c>
      <c r="W339" s="232"/>
      <c r="X339" s="234">
        <v>320</v>
      </c>
      <c r="Y339" s="232" t="e">
        <f t="shared" si="16"/>
        <v>#VALUE!</v>
      </c>
      <c r="AA339" s="234">
        <v>10320</v>
      </c>
    </row>
    <row r="340" spans="1:27" s="234" customFormat="1" x14ac:dyDescent="0.2">
      <c r="A340" s="274"/>
      <c r="B340" s="334" t="s">
        <v>207</v>
      </c>
      <c r="C340" s="274">
        <v>40</v>
      </c>
      <c r="D340" s="274" t="s">
        <v>20</v>
      </c>
      <c r="E340" s="274"/>
      <c r="F340" s="274"/>
      <c r="G340" s="278"/>
      <c r="H340" s="274" t="s">
        <v>31</v>
      </c>
      <c r="I340" s="279"/>
      <c r="J340" s="274" t="s">
        <v>41</v>
      </c>
      <c r="K340" s="274" t="e">
        <f>VLOOKUP(A340,[0]!名簿女,11)</f>
        <v>#N/A</v>
      </c>
      <c r="L340" s="280" t="s">
        <v>31</v>
      </c>
      <c r="M340" s="280" t="e">
        <f>VLOOKUP(A340,[0]!名簿女,13)</f>
        <v>#N/A</v>
      </c>
      <c r="N340" s="335" t="e">
        <f>VLOOKUP(A340,[0]!名簿女,14)</f>
        <v>#N/A</v>
      </c>
      <c r="O340" s="335" t="s">
        <v>41</v>
      </c>
      <c r="P340" s="274"/>
      <c r="Q340" s="335" t="e">
        <f>VLOOKUP(A340,[0]!名簿女,17)</f>
        <v>#N/A</v>
      </c>
      <c r="R340" s="274"/>
      <c r="S340" s="274"/>
      <c r="T340" s="333">
        <v>25</v>
      </c>
      <c r="U340" s="232"/>
      <c r="V340" s="232" t="str">
        <f t="shared" si="14"/>
        <v/>
      </c>
      <c r="W340" s="232"/>
      <c r="X340" s="234">
        <v>321</v>
      </c>
      <c r="Y340" s="232" t="e">
        <f t="shared" si="16"/>
        <v>#VALUE!</v>
      </c>
      <c r="AA340" s="234">
        <v>10321</v>
      </c>
    </row>
    <row r="341" spans="1:27" s="234" customFormat="1" x14ac:dyDescent="0.2">
      <c r="A341" s="333"/>
      <c r="B341" s="334" t="s">
        <v>207</v>
      </c>
      <c r="C341" s="274">
        <v>40</v>
      </c>
      <c r="D341" s="274" t="s">
        <v>20</v>
      </c>
      <c r="E341" s="274"/>
      <c r="F341" s="274"/>
      <c r="G341" s="278"/>
      <c r="H341" s="274" t="s">
        <v>31</v>
      </c>
      <c r="I341" s="279"/>
      <c r="J341" s="274" t="s">
        <v>41</v>
      </c>
      <c r="K341" s="274" t="e">
        <f>VLOOKUP(A341,[0]!名簿女,11)</f>
        <v>#N/A</v>
      </c>
      <c r="L341" s="280" t="s">
        <v>31</v>
      </c>
      <c r="M341" s="280" t="e">
        <f>VLOOKUP(A341,[0]!名簿女,13)</f>
        <v>#N/A</v>
      </c>
      <c r="N341" s="335" t="e">
        <f>VLOOKUP(A341,[0]!名簿女,14)</f>
        <v>#N/A</v>
      </c>
      <c r="O341" s="335" t="s">
        <v>41</v>
      </c>
      <c r="P341" s="274"/>
      <c r="Q341" s="335" t="e">
        <f>VLOOKUP(A341,[0]!名簿女,17)</f>
        <v>#N/A</v>
      </c>
      <c r="R341" s="274"/>
      <c r="S341" s="274"/>
      <c r="T341" s="333">
        <v>26</v>
      </c>
      <c r="U341" s="232"/>
      <c r="V341" s="232" t="str">
        <f t="shared" ref="V341:V404" si="17">IF(OR(G341="",G341="DNS",G341="DQ",G341="NM"),"",(E341*60+G341))</f>
        <v/>
      </c>
      <c r="W341" s="232"/>
      <c r="X341" s="234">
        <v>322</v>
      </c>
      <c r="Y341" s="232" t="e">
        <f t="shared" si="16"/>
        <v>#VALUE!</v>
      </c>
      <c r="AA341" s="234">
        <v>10322</v>
      </c>
    </row>
    <row r="342" spans="1:27" s="234" customFormat="1" x14ac:dyDescent="0.2">
      <c r="A342" s="333"/>
      <c r="B342" s="334" t="s">
        <v>207</v>
      </c>
      <c r="C342" s="274">
        <v>40</v>
      </c>
      <c r="D342" s="274" t="s">
        <v>20</v>
      </c>
      <c r="E342" s="274"/>
      <c r="F342" s="274"/>
      <c r="G342" s="278"/>
      <c r="H342" s="274" t="s">
        <v>31</v>
      </c>
      <c r="I342" s="279"/>
      <c r="J342" s="274" t="s">
        <v>41</v>
      </c>
      <c r="K342" s="274" t="e">
        <f>VLOOKUP(A342,[0]!名簿女,11)</f>
        <v>#N/A</v>
      </c>
      <c r="L342" s="280" t="s">
        <v>31</v>
      </c>
      <c r="M342" s="280" t="e">
        <f>VLOOKUP(A342,[0]!名簿女,13)</f>
        <v>#N/A</v>
      </c>
      <c r="N342" s="335" t="e">
        <f>VLOOKUP(A342,[0]!名簿女,14)</f>
        <v>#N/A</v>
      </c>
      <c r="O342" s="335" t="s">
        <v>41</v>
      </c>
      <c r="P342" s="274"/>
      <c r="Q342" s="335" t="e">
        <f>VLOOKUP(A342,[0]!名簿女,17)</f>
        <v>#N/A</v>
      </c>
      <c r="R342" s="274"/>
      <c r="S342" s="274"/>
      <c r="T342" s="333">
        <v>27</v>
      </c>
      <c r="U342" s="232"/>
      <c r="V342" s="232" t="str">
        <f t="shared" si="17"/>
        <v/>
      </c>
      <c r="W342" s="232"/>
      <c r="X342" s="234">
        <v>323</v>
      </c>
      <c r="Y342" s="232" t="e">
        <f t="shared" si="16"/>
        <v>#VALUE!</v>
      </c>
      <c r="AA342" s="234">
        <v>10323</v>
      </c>
    </row>
    <row r="343" spans="1:27" s="234" customFormat="1" x14ac:dyDescent="0.2">
      <c r="A343" s="333"/>
      <c r="B343" s="334" t="s">
        <v>207</v>
      </c>
      <c r="C343" s="274">
        <v>40</v>
      </c>
      <c r="D343" s="274" t="s">
        <v>20</v>
      </c>
      <c r="E343" s="274"/>
      <c r="F343" s="274"/>
      <c r="G343" s="278"/>
      <c r="H343" s="274" t="s">
        <v>31</v>
      </c>
      <c r="I343" s="279"/>
      <c r="J343" s="274" t="s">
        <v>41</v>
      </c>
      <c r="K343" s="274" t="e">
        <f>VLOOKUP(A343,[0]!名簿女,11)</f>
        <v>#N/A</v>
      </c>
      <c r="L343" s="280" t="s">
        <v>31</v>
      </c>
      <c r="M343" s="280" t="e">
        <f>VLOOKUP(A343,[0]!名簿女,13)</f>
        <v>#N/A</v>
      </c>
      <c r="N343" s="335" t="e">
        <f>VLOOKUP(A343,[0]!名簿女,14)</f>
        <v>#N/A</v>
      </c>
      <c r="O343" s="335" t="s">
        <v>41</v>
      </c>
      <c r="P343" s="274"/>
      <c r="Q343" s="335" t="e">
        <f>VLOOKUP(A343,[0]!名簿女,17)</f>
        <v>#N/A</v>
      </c>
      <c r="R343" s="274"/>
      <c r="S343" s="274"/>
      <c r="T343" s="333">
        <v>28</v>
      </c>
      <c r="U343" s="232"/>
      <c r="V343" s="232" t="str">
        <f t="shared" si="17"/>
        <v/>
      </c>
      <c r="W343" s="232"/>
      <c r="X343" s="234">
        <v>324</v>
      </c>
      <c r="Y343" s="232" t="e">
        <f t="shared" si="16"/>
        <v>#VALUE!</v>
      </c>
      <c r="AA343" s="234">
        <v>10324</v>
      </c>
    </row>
    <row r="344" spans="1:27" s="234" customFormat="1" x14ac:dyDescent="0.2">
      <c r="A344" s="333"/>
      <c r="B344" s="334" t="s">
        <v>207</v>
      </c>
      <c r="C344" s="274">
        <v>40</v>
      </c>
      <c r="D344" s="274" t="s">
        <v>20</v>
      </c>
      <c r="E344" s="274"/>
      <c r="F344" s="274"/>
      <c r="G344" s="278"/>
      <c r="H344" s="274" t="s">
        <v>31</v>
      </c>
      <c r="I344" s="279"/>
      <c r="J344" s="274" t="s">
        <v>41</v>
      </c>
      <c r="K344" s="274" t="e">
        <f>VLOOKUP(A344,[0]!名簿女,11)</f>
        <v>#N/A</v>
      </c>
      <c r="L344" s="280" t="s">
        <v>31</v>
      </c>
      <c r="M344" s="280" t="e">
        <f>VLOOKUP(A344,[0]!名簿女,13)</f>
        <v>#N/A</v>
      </c>
      <c r="N344" s="335" t="e">
        <f>VLOOKUP(A344,[0]!名簿女,14)</f>
        <v>#N/A</v>
      </c>
      <c r="O344" s="335" t="s">
        <v>41</v>
      </c>
      <c r="P344" s="274"/>
      <c r="Q344" s="335" t="e">
        <f>VLOOKUP(A344,[0]!名簿女,17)</f>
        <v>#N/A</v>
      </c>
      <c r="R344" s="274"/>
      <c r="S344" s="274"/>
      <c r="T344" s="333">
        <v>29</v>
      </c>
      <c r="U344" s="232"/>
      <c r="V344" s="232" t="str">
        <f t="shared" si="17"/>
        <v/>
      </c>
      <c r="W344" s="232"/>
      <c r="X344" s="234">
        <v>325</v>
      </c>
      <c r="Y344" s="232" t="e">
        <f t="shared" si="16"/>
        <v>#VALUE!</v>
      </c>
      <c r="AA344" s="234">
        <v>10325</v>
      </c>
    </row>
    <row r="345" spans="1:27" s="234" customFormat="1" ht="14.5" thickBot="1" x14ac:dyDescent="0.25">
      <c r="A345" s="336"/>
      <c r="B345" s="337" t="s">
        <v>207</v>
      </c>
      <c r="C345" s="336">
        <v>40</v>
      </c>
      <c r="D345" s="295" t="s">
        <v>20</v>
      </c>
      <c r="E345" s="295"/>
      <c r="F345" s="295"/>
      <c r="G345" s="338"/>
      <c r="H345" s="295" t="s">
        <v>31</v>
      </c>
      <c r="I345" s="339"/>
      <c r="J345" s="295" t="s">
        <v>41</v>
      </c>
      <c r="K345" s="295" t="e">
        <f>VLOOKUP(A345,[0]!名簿女,11)</f>
        <v>#N/A</v>
      </c>
      <c r="L345" s="340" t="s">
        <v>31</v>
      </c>
      <c r="M345" s="340" t="e">
        <f>VLOOKUP(A345,[0]!名簿女,13)</f>
        <v>#N/A</v>
      </c>
      <c r="N345" s="341" t="e">
        <f>VLOOKUP(A345,[0]!名簿女,14)</f>
        <v>#N/A</v>
      </c>
      <c r="O345" s="341" t="s">
        <v>41</v>
      </c>
      <c r="P345" s="295"/>
      <c r="Q345" s="341" t="e">
        <f>VLOOKUP(A345,[0]!名簿女,17)</f>
        <v>#N/A</v>
      </c>
      <c r="R345" s="295"/>
      <c r="S345" s="295"/>
      <c r="T345" s="336">
        <v>30</v>
      </c>
      <c r="U345" s="232"/>
      <c r="V345" s="232" t="str">
        <f t="shared" si="17"/>
        <v/>
      </c>
      <c r="W345" s="232"/>
      <c r="X345" s="234">
        <v>326</v>
      </c>
      <c r="Y345" s="232" t="e">
        <f t="shared" si="16"/>
        <v>#VALUE!</v>
      </c>
      <c r="AA345" s="234">
        <v>10326</v>
      </c>
    </row>
    <row r="346" spans="1:27" s="234" customFormat="1" x14ac:dyDescent="0.2">
      <c r="A346" s="328">
        <v>205</v>
      </c>
      <c r="B346" s="327" t="s">
        <v>207</v>
      </c>
      <c r="C346" s="294">
        <v>42</v>
      </c>
      <c r="D346" s="294" t="s">
        <v>21</v>
      </c>
      <c r="E346" s="294"/>
      <c r="F346" s="294"/>
      <c r="G346" s="329"/>
      <c r="H346" s="294" t="s">
        <v>31</v>
      </c>
      <c r="I346" s="330"/>
      <c r="J346" s="294" t="s">
        <v>41</v>
      </c>
      <c r="K346" s="294" t="str">
        <f>VLOOKUP(A346,[0]!名簿女,11)</f>
        <v>吉田　佳以</v>
      </c>
      <c r="L346" s="331" t="s">
        <v>31</v>
      </c>
      <c r="M346" s="331" t="str">
        <f>VLOOKUP(A346,[0]!名簿女,13)</f>
        <v>丸　内</v>
      </c>
      <c r="N346" s="332">
        <f>VLOOKUP(A346,[0]!名簿女,14)</f>
        <v>1</v>
      </c>
      <c r="O346" s="332" t="s">
        <v>41</v>
      </c>
      <c r="P346" s="294"/>
      <c r="Q346" s="332" t="str">
        <f>VLOOKUP(A346,[0]!名簿女,17)</f>
        <v>ヨシタ　カサネ</v>
      </c>
      <c r="R346" s="294"/>
      <c r="S346" s="294"/>
      <c r="T346" s="328">
        <v>1</v>
      </c>
      <c r="U346" s="232"/>
      <c r="V346" s="232"/>
      <c r="W346" s="232"/>
      <c r="X346" s="234">
        <v>327</v>
      </c>
      <c r="Y346" s="232" t="e">
        <f>RANK(V346,V$346:V$375,1)</f>
        <v>#N/A</v>
      </c>
      <c r="AA346" s="234">
        <v>10327</v>
      </c>
    </row>
    <row r="347" spans="1:27" s="234" customFormat="1" x14ac:dyDescent="0.2">
      <c r="A347" s="333">
        <v>987</v>
      </c>
      <c r="B347" s="334" t="s">
        <v>207</v>
      </c>
      <c r="C347" s="274">
        <v>42</v>
      </c>
      <c r="D347" s="274" t="s">
        <v>21</v>
      </c>
      <c r="E347" s="274"/>
      <c r="F347" s="274"/>
      <c r="G347" s="278"/>
      <c r="H347" s="274" t="s">
        <v>31</v>
      </c>
      <c r="I347" s="279"/>
      <c r="J347" s="274" t="s">
        <v>41</v>
      </c>
      <c r="K347" s="274" t="str">
        <f>VLOOKUP(A347,[0]!名簿女,11)</f>
        <v>北村　芽衣</v>
      </c>
      <c r="L347" s="280" t="s">
        <v>31</v>
      </c>
      <c r="M347" s="280" t="str">
        <f>VLOOKUP(A347,[0]!名簿女,13)</f>
        <v>安　宅</v>
      </c>
      <c r="N347" s="335">
        <f>VLOOKUP(A347,[0]!名簿女,14)</f>
        <v>3</v>
      </c>
      <c r="O347" s="335" t="s">
        <v>41</v>
      </c>
      <c r="P347" s="274"/>
      <c r="Q347" s="335" t="str">
        <f>VLOOKUP(A347,[0]!名簿女,17)</f>
        <v>キタムラ　メイ</v>
      </c>
      <c r="R347" s="274"/>
      <c r="S347" s="274"/>
      <c r="T347" s="333">
        <v>2</v>
      </c>
      <c r="U347" s="232"/>
      <c r="V347" s="232"/>
      <c r="W347" s="232"/>
      <c r="X347" s="234">
        <v>328</v>
      </c>
      <c r="Y347" s="232" t="e">
        <f t="shared" ref="Y347:Y375" si="18">RANK(V347,V$346:V$375,1)</f>
        <v>#N/A</v>
      </c>
      <c r="AA347" s="234">
        <v>10328</v>
      </c>
    </row>
    <row r="348" spans="1:27" s="234" customFormat="1" x14ac:dyDescent="0.2">
      <c r="A348" s="333">
        <v>204</v>
      </c>
      <c r="B348" s="334" t="s">
        <v>207</v>
      </c>
      <c r="C348" s="274">
        <v>42</v>
      </c>
      <c r="D348" s="274" t="s">
        <v>21</v>
      </c>
      <c r="E348" s="274"/>
      <c r="F348" s="274"/>
      <c r="G348" s="278"/>
      <c r="H348" s="274" t="s">
        <v>31</v>
      </c>
      <c r="I348" s="279"/>
      <c r="J348" s="274" t="s">
        <v>41</v>
      </c>
      <c r="K348" s="274" t="str">
        <f>VLOOKUP(A348,[0]!名簿女,11)</f>
        <v>山越　唯衣花</v>
      </c>
      <c r="L348" s="280" t="s">
        <v>31</v>
      </c>
      <c r="M348" s="280" t="str">
        <f>VLOOKUP(A348,[0]!名簿女,13)</f>
        <v>丸　内</v>
      </c>
      <c r="N348" s="335">
        <f>VLOOKUP(A348,[0]!名簿女,14)</f>
        <v>1</v>
      </c>
      <c r="O348" s="335" t="s">
        <v>41</v>
      </c>
      <c r="P348" s="274"/>
      <c r="Q348" s="335" t="str">
        <f>VLOOKUP(A348,[0]!名簿女,17)</f>
        <v>ヤマコシ　ユイカ</v>
      </c>
      <c r="R348" s="274"/>
      <c r="S348" s="274"/>
      <c r="T348" s="333">
        <v>3</v>
      </c>
      <c r="U348" s="232"/>
      <c r="V348" s="232"/>
      <c r="W348" s="232"/>
      <c r="X348" s="234">
        <v>329</v>
      </c>
      <c r="Y348" s="232" t="e">
        <f t="shared" si="18"/>
        <v>#N/A</v>
      </c>
      <c r="AA348" s="234">
        <v>10329</v>
      </c>
    </row>
    <row r="349" spans="1:27" s="234" customFormat="1" x14ac:dyDescent="0.2">
      <c r="A349" s="333">
        <v>565</v>
      </c>
      <c r="B349" s="334" t="s">
        <v>207</v>
      </c>
      <c r="C349" s="274">
        <v>42</v>
      </c>
      <c r="D349" s="274" t="s">
        <v>21</v>
      </c>
      <c r="E349" s="274"/>
      <c r="F349" s="274"/>
      <c r="G349" s="278"/>
      <c r="H349" s="274" t="s">
        <v>31</v>
      </c>
      <c r="I349" s="279"/>
      <c r="J349" s="274" t="s">
        <v>41</v>
      </c>
      <c r="K349" s="274" t="str">
        <f>VLOOKUP(A349,[0]!名簿女,11)</f>
        <v>乾　　心愛</v>
      </c>
      <c r="L349" s="280" t="s">
        <v>31</v>
      </c>
      <c r="M349" s="280" t="str">
        <f>VLOOKUP(A349,[0]!名簿女,13)</f>
        <v>南　部</v>
      </c>
      <c r="N349" s="335">
        <f>VLOOKUP(A349,[0]!名簿女,14)</f>
        <v>2</v>
      </c>
      <c r="O349" s="335" t="s">
        <v>41</v>
      </c>
      <c r="P349" s="274"/>
      <c r="Q349" s="335" t="str">
        <f>VLOOKUP(A349,[0]!名簿女,17)</f>
        <v>イヌイ　ココナ</v>
      </c>
      <c r="R349" s="274"/>
      <c r="S349" s="274"/>
      <c r="T349" s="333">
        <v>4</v>
      </c>
      <c r="U349" s="232"/>
      <c r="V349" s="232"/>
      <c r="W349" s="232"/>
      <c r="X349" s="234">
        <v>330</v>
      </c>
      <c r="Y349" s="232" t="e">
        <f t="shared" si="18"/>
        <v>#N/A</v>
      </c>
      <c r="AA349" s="234">
        <v>10330</v>
      </c>
    </row>
    <row r="350" spans="1:27" s="234" customFormat="1" x14ac:dyDescent="0.2">
      <c r="A350" s="333">
        <v>203</v>
      </c>
      <c r="B350" s="334" t="s">
        <v>207</v>
      </c>
      <c r="C350" s="274">
        <v>42</v>
      </c>
      <c r="D350" s="274" t="s">
        <v>21</v>
      </c>
      <c r="E350" s="274"/>
      <c r="F350" s="274"/>
      <c r="G350" s="278"/>
      <c r="H350" s="274" t="s">
        <v>31</v>
      </c>
      <c r="I350" s="279"/>
      <c r="J350" s="274" t="s">
        <v>41</v>
      </c>
      <c r="K350" s="274" t="str">
        <f>VLOOKUP(A350,[0]!名簿女,11)</f>
        <v>苧野　実桜</v>
      </c>
      <c r="L350" s="280" t="s">
        <v>31</v>
      </c>
      <c r="M350" s="280" t="str">
        <f>VLOOKUP(A350,[0]!名簿女,13)</f>
        <v>丸　内</v>
      </c>
      <c r="N350" s="335">
        <f>VLOOKUP(A350,[0]!名簿女,14)</f>
        <v>1</v>
      </c>
      <c r="O350" s="335" t="s">
        <v>41</v>
      </c>
      <c r="P350" s="274"/>
      <c r="Q350" s="335" t="str">
        <f>VLOOKUP(A350,[0]!名簿女,17)</f>
        <v>アサノ　ミオ</v>
      </c>
      <c r="R350" s="274"/>
      <c r="S350" s="274"/>
      <c r="T350" s="333">
        <v>5</v>
      </c>
      <c r="U350" s="232"/>
      <c r="V350" s="232"/>
      <c r="W350" s="232"/>
      <c r="X350" s="234">
        <v>331</v>
      </c>
      <c r="Y350" s="232" t="e">
        <f t="shared" si="18"/>
        <v>#N/A</v>
      </c>
      <c r="AA350" s="234">
        <v>10331</v>
      </c>
    </row>
    <row r="351" spans="1:27" s="234" customFormat="1" x14ac:dyDescent="0.2">
      <c r="A351" s="333">
        <v>988</v>
      </c>
      <c r="B351" s="334" t="s">
        <v>207</v>
      </c>
      <c r="C351" s="274">
        <v>42</v>
      </c>
      <c r="D351" s="274" t="s">
        <v>21</v>
      </c>
      <c r="E351" s="274"/>
      <c r="F351" s="274"/>
      <c r="G351" s="278"/>
      <c r="H351" s="274" t="s">
        <v>31</v>
      </c>
      <c r="I351" s="279"/>
      <c r="J351" s="274" t="s">
        <v>41</v>
      </c>
      <c r="K351" s="274" t="str">
        <f>VLOOKUP(A351,[0]!名簿女,11)</f>
        <v>谷口　水月</v>
      </c>
      <c r="L351" s="280" t="s">
        <v>31</v>
      </c>
      <c r="M351" s="280" t="str">
        <f>VLOOKUP(A351,[0]!名簿女,13)</f>
        <v>安　宅</v>
      </c>
      <c r="N351" s="335">
        <f>VLOOKUP(A351,[0]!名簿女,14)</f>
        <v>3</v>
      </c>
      <c r="O351" s="335" t="s">
        <v>41</v>
      </c>
      <c r="P351" s="274"/>
      <c r="Q351" s="335" t="str">
        <f>VLOOKUP(A351,[0]!名簿女,17)</f>
        <v>タニグチ　ミツキ</v>
      </c>
      <c r="R351" s="274"/>
      <c r="S351" s="274"/>
      <c r="T351" s="333">
        <v>6</v>
      </c>
      <c r="U351" s="232"/>
      <c r="V351" s="232"/>
      <c r="W351" s="232"/>
      <c r="X351" s="234">
        <v>332</v>
      </c>
      <c r="Y351" s="232" t="e">
        <f t="shared" si="18"/>
        <v>#N/A</v>
      </c>
      <c r="AA351" s="234">
        <v>10332</v>
      </c>
    </row>
    <row r="352" spans="1:27" s="234" customFormat="1" x14ac:dyDescent="0.2">
      <c r="A352" s="333">
        <v>568</v>
      </c>
      <c r="B352" s="334" t="s">
        <v>207</v>
      </c>
      <c r="C352" s="274">
        <v>42</v>
      </c>
      <c r="D352" s="274" t="s">
        <v>21</v>
      </c>
      <c r="E352" s="274"/>
      <c r="F352" s="274"/>
      <c r="G352" s="278"/>
      <c r="H352" s="274" t="s">
        <v>31</v>
      </c>
      <c r="I352" s="279"/>
      <c r="J352" s="274" t="s">
        <v>41</v>
      </c>
      <c r="K352" s="274" t="str">
        <f>VLOOKUP(A352,[0]!名簿女,11)</f>
        <v>小森　夢衣</v>
      </c>
      <c r="L352" s="280" t="s">
        <v>31</v>
      </c>
      <c r="M352" s="280" t="str">
        <f>VLOOKUP(A352,[0]!名簿女,13)</f>
        <v>南　部</v>
      </c>
      <c r="N352" s="335">
        <f>VLOOKUP(A352,[0]!名簿女,14)</f>
        <v>2</v>
      </c>
      <c r="O352" s="335" t="s">
        <v>41</v>
      </c>
      <c r="P352" s="274"/>
      <c r="Q352" s="335" t="str">
        <f>VLOOKUP(A352,[0]!名簿女,17)</f>
        <v>コモリ　ユイ</v>
      </c>
      <c r="R352" s="274"/>
      <c r="S352" s="274"/>
      <c r="T352" s="333">
        <v>7</v>
      </c>
      <c r="U352" s="232"/>
      <c r="V352" s="232"/>
      <c r="W352" s="232"/>
      <c r="X352" s="234">
        <v>333</v>
      </c>
      <c r="Y352" s="232" t="e">
        <f t="shared" si="18"/>
        <v>#N/A</v>
      </c>
      <c r="AA352" s="234">
        <v>10333</v>
      </c>
    </row>
    <row r="353" spans="1:27" s="234" customFormat="1" x14ac:dyDescent="0.2">
      <c r="A353" s="333">
        <v>182</v>
      </c>
      <c r="B353" s="334" t="s">
        <v>207</v>
      </c>
      <c r="C353" s="274">
        <v>42</v>
      </c>
      <c r="D353" s="274" t="s">
        <v>21</v>
      </c>
      <c r="E353" s="274"/>
      <c r="F353" s="274"/>
      <c r="G353" s="278"/>
      <c r="H353" s="274" t="s">
        <v>31</v>
      </c>
      <c r="I353" s="279"/>
      <c r="J353" s="274" t="s">
        <v>41</v>
      </c>
      <c r="K353" s="274" t="str">
        <f>VLOOKUP(A353,[0]!名簿女,11)</f>
        <v>河島　伽凛</v>
      </c>
      <c r="L353" s="280" t="s">
        <v>31</v>
      </c>
      <c r="M353" s="280" t="str">
        <f>VLOOKUP(A353,[0]!名簿女,13)</f>
        <v>芦　城</v>
      </c>
      <c r="N353" s="335">
        <f>VLOOKUP(A353,[0]!名簿女,14)</f>
        <v>3</v>
      </c>
      <c r="O353" s="335" t="s">
        <v>41</v>
      </c>
      <c r="P353" s="274"/>
      <c r="Q353" s="335" t="str">
        <f>VLOOKUP(A353,[0]!名簿女,17)</f>
        <v>カワシマ　カリン</v>
      </c>
      <c r="R353" s="274"/>
      <c r="S353" s="274"/>
      <c r="T353" s="333">
        <v>8</v>
      </c>
      <c r="U353" s="232"/>
      <c r="V353" s="232"/>
      <c r="W353" s="232"/>
      <c r="X353" s="234">
        <v>334</v>
      </c>
      <c r="Y353" s="232" t="e">
        <f t="shared" si="18"/>
        <v>#N/A</v>
      </c>
      <c r="AA353" s="234">
        <v>10334</v>
      </c>
    </row>
    <row r="354" spans="1:27" s="234" customFormat="1" x14ac:dyDescent="0.2">
      <c r="A354" s="274">
        <v>573</v>
      </c>
      <c r="B354" s="334" t="s">
        <v>207</v>
      </c>
      <c r="C354" s="274">
        <v>42</v>
      </c>
      <c r="D354" s="274" t="s">
        <v>21</v>
      </c>
      <c r="E354" s="274"/>
      <c r="F354" s="274"/>
      <c r="G354" s="278"/>
      <c r="H354" s="274" t="s">
        <v>31</v>
      </c>
      <c r="I354" s="279"/>
      <c r="J354" s="274" t="s">
        <v>41</v>
      </c>
      <c r="K354" s="274" t="str">
        <f>VLOOKUP(A354,[0]!名簿女,11)</f>
        <v>中村　結歩</v>
      </c>
      <c r="L354" s="280" t="s">
        <v>31</v>
      </c>
      <c r="M354" s="280" t="str">
        <f>VLOOKUP(A354,[0]!名簿女,13)</f>
        <v>南　部</v>
      </c>
      <c r="N354" s="335">
        <f>VLOOKUP(A354,[0]!名簿女,14)</f>
        <v>2</v>
      </c>
      <c r="O354" s="335" t="s">
        <v>41</v>
      </c>
      <c r="P354" s="274"/>
      <c r="Q354" s="335" t="str">
        <f>VLOOKUP(A354,[0]!名簿女,17)</f>
        <v>ナカムラ　ユホ</v>
      </c>
      <c r="R354" s="274"/>
      <c r="S354" s="274"/>
      <c r="T354" s="333">
        <v>9</v>
      </c>
      <c r="U354" s="232"/>
      <c r="V354" s="232"/>
      <c r="W354" s="232"/>
      <c r="X354" s="234">
        <v>335</v>
      </c>
      <c r="Y354" s="232" t="e">
        <f t="shared" si="18"/>
        <v>#N/A</v>
      </c>
      <c r="AA354" s="234">
        <v>10335</v>
      </c>
    </row>
    <row r="355" spans="1:27" s="234" customFormat="1" x14ac:dyDescent="0.2">
      <c r="A355" s="274">
        <v>176</v>
      </c>
      <c r="B355" s="334" t="s">
        <v>207</v>
      </c>
      <c r="C355" s="274">
        <v>42</v>
      </c>
      <c r="D355" s="274" t="s">
        <v>21</v>
      </c>
      <c r="E355" s="274"/>
      <c r="F355" s="274"/>
      <c r="G355" s="278"/>
      <c r="H355" s="274" t="s">
        <v>31</v>
      </c>
      <c r="I355" s="279"/>
      <c r="J355" s="274" t="s">
        <v>41</v>
      </c>
      <c r="K355" s="274" t="str">
        <f>VLOOKUP(A355,[0]!名簿女,11)</f>
        <v>佐久間理智</v>
      </c>
      <c r="L355" s="280" t="s">
        <v>31</v>
      </c>
      <c r="M355" s="280" t="str">
        <f>VLOOKUP(A355,[0]!名簿女,13)</f>
        <v>芦　城</v>
      </c>
      <c r="N355" s="335">
        <f>VLOOKUP(A355,[0]!名簿女,14)</f>
        <v>3</v>
      </c>
      <c r="O355" s="335" t="s">
        <v>41</v>
      </c>
      <c r="P355" s="274"/>
      <c r="Q355" s="335" t="str">
        <f>VLOOKUP(A355,[0]!名簿女,17)</f>
        <v>サクマ　リサト</v>
      </c>
      <c r="R355" s="274"/>
      <c r="S355" s="274"/>
      <c r="T355" s="333">
        <v>10</v>
      </c>
      <c r="U355" s="232"/>
      <c r="V355" s="232"/>
      <c r="W355" s="232"/>
      <c r="X355" s="234">
        <v>336</v>
      </c>
      <c r="Y355" s="232" t="e">
        <f t="shared" si="18"/>
        <v>#N/A</v>
      </c>
      <c r="AA355" s="234">
        <v>10336</v>
      </c>
    </row>
    <row r="356" spans="1:27" s="234" customFormat="1" x14ac:dyDescent="0.2">
      <c r="A356" s="274">
        <v>383</v>
      </c>
      <c r="B356" s="334" t="s">
        <v>207</v>
      </c>
      <c r="C356" s="333">
        <v>42</v>
      </c>
      <c r="D356" s="274" t="s">
        <v>21</v>
      </c>
      <c r="E356" s="274"/>
      <c r="F356" s="274"/>
      <c r="G356" s="278"/>
      <c r="H356" s="274" t="s">
        <v>31</v>
      </c>
      <c r="I356" s="279"/>
      <c r="J356" s="274" t="s">
        <v>41</v>
      </c>
      <c r="K356" s="274" t="str">
        <f>VLOOKUP(A356,[0]!名簿女,11)</f>
        <v>鹿島　爽良</v>
      </c>
      <c r="L356" s="280" t="s">
        <v>31</v>
      </c>
      <c r="M356" s="280" t="str">
        <f>VLOOKUP(A356,[0]!名簿女,13)</f>
        <v>松　陽</v>
      </c>
      <c r="N356" s="335">
        <f>VLOOKUP(A356,[0]!名簿女,14)</f>
        <v>3</v>
      </c>
      <c r="O356" s="335" t="s">
        <v>41</v>
      </c>
      <c r="P356" s="274"/>
      <c r="Q356" s="335" t="str">
        <f>VLOOKUP(A356,[0]!名簿女,17)</f>
        <v>カシマ　ソラ</v>
      </c>
      <c r="R356" s="274"/>
      <c r="S356" s="274"/>
      <c r="T356" s="333">
        <v>11</v>
      </c>
      <c r="U356" s="232"/>
      <c r="V356" s="232"/>
      <c r="W356" s="232"/>
      <c r="X356" s="234">
        <v>337</v>
      </c>
      <c r="Y356" s="232" t="e">
        <f t="shared" si="18"/>
        <v>#N/A</v>
      </c>
      <c r="AA356" s="234">
        <v>10337</v>
      </c>
    </row>
    <row r="357" spans="1:27" s="234" customFormat="1" x14ac:dyDescent="0.2">
      <c r="A357" s="333">
        <v>171</v>
      </c>
      <c r="B357" s="334" t="s">
        <v>207</v>
      </c>
      <c r="C357" s="274">
        <v>42</v>
      </c>
      <c r="D357" s="274" t="s">
        <v>21</v>
      </c>
      <c r="E357" s="274"/>
      <c r="F357" s="274"/>
      <c r="G357" s="278"/>
      <c r="H357" s="274" t="s">
        <v>31</v>
      </c>
      <c r="I357" s="279"/>
      <c r="J357" s="274" t="s">
        <v>41</v>
      </c>
      <c r="K357" s="274" t="str">
        <f>VLOOKUP(A357,[0]!名簿女,11)</f>
        <v>吉田　華歩</v>
      </c>
      <c r="L357" s="280" t="s">
        <v>31</v>
      </c>
      <c r="M357" s="280" t="str">
        <f>VLOOKUP(A357,[0]!名簿女,13)</f>
        <v>芦　城</v>
      </c>
      <c r="N357" s="335">
        <f>VLOOKUP(A357,[0]!名簿女,14)</f>
        <v>3</v>
      </c>
      <c r="O357" s="335" t="s">
        <v>41</v>
      </c>
      <c r="P357" s="274"/>
      <c r="Q357" s="335" t="str">
        <f>VLOOKUP(A357,[0]!名簿女,17)</f>
        <v>ヨシタ　カホ</v>
      </c>
      <c r="R357" s="274"/>
      <c r="S357" s="274"/>
      <c r="T357" s="333">
        <v>12</v>
      </c>
      <c r="U357" s="232"/>
      <c r="V357" s="232"/>
      <c r="W357" s="232"/>
      <c r="X357" s="234">
        <v>338</v>
      </c>
      <c r="Y357" s="232" t="e">
        <f t="shared" si="18"/>
        <v>#N/A</v>
      </c>
      <c r="AA357" s="234">
        <v>10338</v>
      </c>
    </row>
    <row r="358" spans="1:27" s="234" customFormat="1" x14ac:dyDescent="0.2">
      <c r="A358" s="274">
        <v>881</v>
      </c>
      <c r="B358" s="334" t="s">
        <v>207</v>
      </c>
      <c r="C358" s="274">
        <v>42</v>
      </c>
      <c r="D358" s="274" t="s">
        <v>21</v>
      </c>
      <c r="E358" s="274"/>
      <c r="F358" s="274"/>
      <c r="G358" s="278"/>
      <c r="H358" s="274" t="s">
        <v>31</v>
      </c>
      <c r="I358" s="279"/>
      <c r="J358" s="274" t="s">
        <v>41</v>
      </c>
      <c r="K358" s="274" t="str">
        <f>VLOOKUP(A358,[0]!名簿女,11)</f>
        <v>中橋磨奈香</v>
      </c>
      <c r="L358" s="280" t="s">
        <v>31</v>
      </c>
      <c r="M358" s="280" t="str">
        <f>VLOOKUP(A358,[0]!名簿女,13)</f>
        <v>松東みどり</v>
      </c>
      <c r="N358" s="335">
        <f>VLOOKUP(A358,[0]!名簿女,14)</f>
        <v>3</v>
      </c>
      <c r="O358" s="335" t="s">
        <v>41</v>
      </c>
      <c r="P358" s="274"/>
      <c r="Q358" s="335" t="str">
        <f>VLOOKUP(A358,[0]!名簿女,17)</f>
        <v>ナカハシ　マナカ</v>
      </c>
      <c r="R358" s="274"/>
      <c r="S358" s="274"/>
      <c r="T358" s="333">
        <v>13</v>
      </c>
      <c r="U358" s="232"/>
      <c r="V358" s="232"/>
      <c r="W358" s="232"/>
      <c r="X358" s="234">
        <v>339</v>
      </c>
      <c r="Y358" s="232" t="e">
        <f t="shared" si="18"/>
        <v>#N/A</v>
      </c>
      <c r="AA358" s="234">
        <v>10339</v>
      </c>
    </row>
    <row r="359" spans="1:27" s="234" customFormat="1" x14ac:dyDescent="0.2">
      <c r="A359" s="274">
        <v>391</v>
      </c>
      <c r="B359" s="334" t="s">
        <v>207</v>
      </c>
      <c r="C359" s="274">
        <v>42</v>
      </c>
      <c r="D359" s="274" t="s">
        <v>21</v>
      </c>
      <c r="E359" s="274"/>
      <c r="F359" s="274"/>
      <c r="G359" s="278"/>
      <c r="H359" s="274" t="s">
        <v>31</v>
      </c>
      <c r="I359" s="279"/>
      <c r="J359" s="274" t="s">
        <v>41</v>
      </c>
      <c r="K359" s="274" t="str">
        <f>VLOOKUP(A359,[0]!名簿女,11)</f>
        <v>仲仁谷真実</v>
      </c>
      <c r="L359" s="280" t="s">
        <v>31</v>
      </c>
      <c r="M359" s="280" t="str">
        <f>VLOOKUP(A359,[0]!名簿女,13)</f>
        <v>松　陽</v>
      </c>
      <c r="N359" s="335">
        <f>VLOOKUP(A359,[0]!名簿女,14)</f>
        <v>3</v>
      </c>
      <c r="O359" s="335" t="s">
        <v>41</v>
      </c>
      <c r="P359" s="274"/>
      <c r="Q359" s="335" t="str">
        <f>VLOOKUP(A359,[0]!名簿女,17)</f>
        <v>ナカニヤ　マミ</v>
      </c>
      <c r="R359" s="274"/>
      <c r="S359" s="274"/>
      <c r="T359" s="333">
        <v>14</v>
      </c>
      <c r="U359" s="232"/>
      <c r="V359" s="232"/>
      <c r="W359" s="232"/>
      <c r="X359" s="234">
        <v>340</v>
      </c>
      <c r="Y359" s="232" t="e">
        <f t="shared" si="18"/>
        <v>#N/A</v>
      </c>
      <c r="AA359" s="234">
        <v>10340</v>
      </c>
    </row>
    <row r="360" spans="1:27" s="234" customFormat="1" x14ac:dyDescent="0.2">
      <c r="A360" s="274">
        <v>93</v>
      </c>
      <c r="B360" s="334" t="s">
        <v>207</v>
      </c>
      <c r="C360" s="274">
        <v>42</v>
      </c>
      <c r="D360" s="274" t="s">
        <v>21</v>
      </c>
      <c r="E360" s="274"/>
      <c r="F360" s="274"/>
      <c r="G360" s="278"/>
      <c r="H360" s="274" t="s">
        <v>31</v>
      </c>
      <c r="I360" s="279"/>
      <c r="J360" s="274" t="s">
        <v>41</v>
      </c>
      <c r="K360" s="274" t="str">
        <f>VLOOKUP(A360,[0]!名簿女,11)</f>
        <v>山口　日瑚</v>
      </c>
      <c r="L360" s="280" t="s">
        <v>31</v>
      </c>
      <c r="M360" s="280" t="str">
        <f>VLOOKUP(A360,[0]!名簿女,13)</f>
        <v>板　津</v>
      </c>
      <c r="N360" s="335">
        <f>VLOOKUP(A360,[0]!名簿女,14)</f>
        <v>3</v>
      </c>
      <c r="O360" s="335" t="s">
        <v>41</v>
      </c>
      <c r="P360" s="274"/>
      <c r="Q360" s="335" t="str">
        <f>VLOOKUP(A360,[0]!名簿女,17)</f>
        <v>ヤマグチ　ニコ</v>
      </c>
      <c r="R360" s="274"/>
      <c r="S360" s="274"/>
      <c r="T360" s="333">
        <v>15</v>
      </c>
      <c r="U360" s="232"/>
      <c r="V360" s="232"/>
      <c r="W360" s="232"/>
      <c r="X360" s="234">
        <v>341</v>
      </c>
      <c r="Y360" s="232" t="e">
        <f t="shared" si="18"/>
        <v>#N/A</v>
      </c>
      <c r="AA360" s="234">
        <v>10341</v>
      </c>
    </row>
    <row r="361" spans="1:27" s="234" customFormat="1" x14ac:dyDescent="0.2">
      <c r="A361" s="274">
        <v>389</v>
      </c>
      <c r="B361" s="334" t="s">
        <v>207</v>
      </c>
      <c r="C361" s="274">
        <v>42</v>
      </c>
      <c r="D361" s="274" t="s">
        <v>21</v>
      </c>
      <c r="E361" s="274"/>
      <c r="F361" s="274"/>
      <c r="G361" s="278"/>
      <c r="H361" s="274" t="s">
        <v>31</v>
      </c>
      <c r="I361" s="279"/>
      <c r="J361" s="274" t="s">
        <v>41</v>
      </c>
      <c r="K361" s="274" t="str">
        <f>VLOOKUP(A361,[0]!名簿女,11)</f>
        <v>立花　汐月</v>
      </c>
      <c r="L361" s="280" t="s">
        <v>31</v>
      </c>
      <c r="M361" s="280" t="str">
        <f>VLOOKUP(A361,[0]!名簿女,13)</f>
        <v>松　陽</v>
      </c>
      <c r="N361" s="335">
        <f>VLOOKUP(A361,[0]!名簿女,14)</f>
        <v>3</v>
      </c>
      <c r="O361" s="335" t="s">
        <v>41</v>
      </c>
      <c r="P361" s="274"/>
      <c r="Q361" s="335" t="str">
        <f>VLOOKUP(A361,[0]!名簿女,17)</f>
        <v>タチバナ　シヅク</v>
      </c>
      <c r="R361" s="274"/>
      <c r="S361" s="274"/>
      <c r="T361" s="333">
        <v>16</v>
      </c>
      <c r="U361" s="232"/>
      <c r="V361" s="232"/>
      <c r="W361" s="232"/>
      <c r="X361" s="234">
        <v>342</v>
      </c>
      <c r="Y361" s="232" t="e">
        <f t="shared" si="18"/>
        <v>#N/A</v>
      </c>
      <c r="AA361" s="234">
        <v>10342</v>
      </c>
    </row>
    <row r="362" spans="1:27" s="234" customFormat="1" x14ac:dyDescent="0.2">
      <c r="A362" s="274"/>
      <c r="B362" s="334" t="s">
        <v>207</v>
      </c>
      <c r="C362" s="274">
        <v>42</v>
      </c>
      <c r="D362" s="274" t="s">
        <v>21</v>
      </c>
      <c r="E362" s="274"/>
      <c r="F362" s="274"/>
      <c r="G362" s="278"/>
      <c r="H362" s="274" t="s">
        <v>31</v>
      </c>
      <c r="I362" s="279"/>
      <c r="J362" s="274" t="s">
        <v>41</v>
      </c>
      <c r="K362" s="274" t="e">
        <f>VLOOKUP(A362,[0]!名簿女,11)</f>
        <v>#N/A</v>
      </c>
      <c r="L362" s="280" t="s">
        <v>31</v>
      </c>
      <c r="M362" s="280" t="e">
        <f>VLOOKUP(A362,[0]!名簿女,13)</f>
        <v>#N/A</v>
      </c>
      <c r="N362" s="335" t="e">
        <f>VLOOKUP(A362,[0]!名簿女,14)</f>
        <v>#N/A</v>
      </c>
      <c r="O362" s="335" t="s">
        <v>41</v>
      </c>
      <c r="P362" s="274"/>
      <c r="Q362" s="335" t="e">
        <f>VLOOKUP(A362,[0]!名簿女,17)</f>
        <v>#N/A</v>
      </c>
      <c r="R362" s="274"/>
      <c r="S362" s="274"/>
      <c r="T362" s="333">
        <v>17</v>
      </c>
      <c r="U362" s="232"/>
      <c r="V362" s="232"/>
      <c r="W362" s="232"/>
      <c r="X362" s="234">
        <v>343</v>
      </c>
      <c r="Y362" s="232" t="e">
        <f t="shared" si="18"/>
        <v>#N/A</v>
      </c>
      <c r="AA362" s="234">
        <v>10343</v>
      </c>
    </row>
    <row r="363" spans="1:27" s="234" customFormat="1" x14ac:dyDescent="0.2">
      <c r="A363" s="274"/>
      <c r="B363" s="334" t="s">
        <v>207</v>
      </c>
      <c r="C363" s="274">
        <v>42</v>
      </c>
      <c r="D363" s="274" t="s">
        <v>21</v>
      </c>
      <c r="E363" s="274"/>
      <c r="F363" s="274"/>
      <c r="G363" s="278"/>
      <c r="H363" s="274" t="s">
        <v>31</v>
      </c>
      <c r="I363" s="279"/>
      <c r="J363" s="274" t="s">
        <v>41</v>
      </c>
      <c r="K363" s="274" t="e">
        <f>VLOOKUP(A363,[0]!名簿女,11)</f>
        <v>#N/A</v>
      </c>
      <c r="L363" s="280" t="s">
        <v>31</v>
      </c>
      <c r="M363" s="280" t="e">
        <f>VLOOKUP(A363,[0]!名簿女,13)</f>
        <v>#N/A</v>
      </c>
      <c r="N363" s="335" t="e">
        <f>VLOOKUP(A363,[0]!名簿女,14)</f>
        <v>#N/A</v>
      </c>
      <c r="O363" s="335" t="s">
        <v>41</v>
      </c>
      <c r="P363" s="274"/>
      <c r="Q363" s="335" t="e">
        <f>VLOOKUP(A363,[0]!名簿女,17)</f>
        <v>#N/A</v>
      </c>
      <c r="R363" s="274"/>
      <c r="S363" s="274"/>
      <c r="T363" s="333">
        <v>18</v>
      </c>
      <c r="U363" s="232"/>
      <c r="V363" s="232"/>
      <c r="W363" s="232"/>
      <c r="X363" s="234">
        <v>344</v>
      </c>
      <c r="Y363" s="232" t="e">
        <f t="shared" si="18"/>
        <v>#N/A</v>
      </c>
      <c r="AA363" s="234">
        <v>10344</v>
      </c>
    </row>
    <row r="364" spans="1:27" s="234" customFormat="1" x14ac:dyDescent="0.2">
      <c r="A364" s="274"/>
      <c r="B364" s="334" t="s">
        <v>207</v>
      </c>
      <c r="C364" s="274">
        <v>42</v>
      </c>
      <c r="D364" s="274" t="s">
        <v>21</v>
      </c>
      <c r="E364" s="274"/>
      <c r="F364" s="274"/>
      <c r="G364" s="278"/>
      <c r="H364" s="274" t="s">
        <v>31</v>
      </c>
      <c r="I364" s="279"/>
      <c r="J364" s="274" t="s">
        <v>41</v>
      </c>
      <c r="K364" s="274" t="e">
        <f>VLOOKUP(A364,[0]!名簿女,11)</f>
        <v>#N/A</v>
      </c>
      <c r="L364" s="280" t="s">
        <v>31</v>
      </c>
      <c r="M364" s="280" t="e">
        <f>VLOOKUP(A364,[0]!名簿女,13)</f>
        <v>#N/A</v>
      </c>
      <c r="N364" s="335" t="e">
        <f>VLOOKUP(A364,[0]!名簿女,14)</f>
        <v>#N/A</v>
      </c>
      <c r="O364" s="335" t="s">
        <v>41</v>
      </c>
      <c r="P364" s="274"/>
      <c r="Q364" s="335" t="e">
        <f>VLOOKUP(A364,[0]!名簿女,17)</f>
        <v>#N/A</v>
      </c>
      <c r="R364" s="274"/>
      <c r="S364" s="274"/>
      <c r="T364" s="333">
        <v>19</v>
      </c>
      <c r="U364" s="232"/>
      <c r="V364" s="232"/>
      <c r="W364" s="232"/>
      <c r="X364" s="234">
        <v>345</v>
      </c>
      <c r="Y364" s="232" t="e">
        <f t="shared" si="18"/>
        <v>#N/A</v>
      </c>
      <c r="AA364" s="234">
        <v>10345</v>
      </c>
    </row>
    <row r="365" spans="1:27" s="234" customFormat="1" x14ac:dyDescent="0.2">
      <c r="A365" s="274"/>
      <c r="B365" s="334" t="s">
        <v>207</v>
      </c>
      <c r="C365" s="274">
        <v>42</v>
      </c>
      <c r="D365" s="274" t="s">
        <v>21</v>
      </c>
      <c r="E365" s="274"/>
      <c r="F365" s="274"/>
      <c r="G365" s="278"/>
      <c r="H365" s="274" t="s">
        <v>31</v>
      </c>
      <c r="I365" s="279"/>
      <c r="J365" s="274" t="s">
        <v>41</v>
      </c>
      <c r="K365" s="274" t="e">
        <f>VLOOKUP(A365,[0]!名簿女,11)</f>
        <v>#N/A</v>
      </c>
      <c r="L365" s="280" t="s">
        <v>31</v>
      </c>
      <c r="M365" s="280" t="e">
        <f>VLOOKUP(A365,[0]!名簿女,13)</f>
        <v>#N/A</v>
      </c>
      <c r="N365" s="335" t="e">
        <f>VLOOKUP(A365,[0]!名簿女,14)</f>
        <v>#N/A</v>
      </c>
      <c r="O365" s="335" t="s">
        <v>41</v>
      </c>
      <c r="P365" s="274"/>
      <c r="Q365" s="335" t="e">
        <f>VLOOKUP(A365,[0]!名簿女,17)</f>
        <v>#N/A</v>
      </c>
      <c r="R365" s="274"/>
      <c r="S365" s="274"/>
      <c r="T365" s="333">
        <v>20</v>
      </c>
      <c r="U365" s="232"/>
      <c r="V365" s="232"/>
      <c r="W365" s="232"/>
      <c r="X365" s="234">
        <v>346</v>
      </c>
      <c r="Y365" s="232" t="e">
        <f t="shared" si="18"/>
        <v>#N/A</v>
      </c>
      <c r="AA365" s="234">
        <v>10346</v>
      </c>
    </row>
    <row r="366" spans="1:27" s="234" customFormat="1" x14ac:dyDescent="0.2">
      <c r="A366" s="274"/>
      <c r="B366" s="334" t="s">
        <v>207</v>
      </c>
      <c r="C366" s="274">
        <v>42</v>
      </c>
      <c r="D366" s="274" t="s">
        <v>21</v>
      </c>
      <c r="E366" s="274"/>
      <c r="F366" s="274"/>
      <c r="G366" s="278"/>
      <c r="H366" s="274" t="s">
        <v>31</v>
      </c>
      <c r="I366" s="279"/>
      <c r="J366" s="274" t="s">
        <v>41</v>
      </c>
      <c r="K366" s="274" t="e">
        <f>VLOOKUP(A366,[0]!名簿女,11)</f>
        <v>#N/A</v>
      </c>
      <c r="L366" s="280" t="s">
        <v>31</v>
      </c>
      <c r="M366" s="280" t="e">
        <f>VLOOKUP(A366,[0]!名簿女,13)</f>
        <v>#N/A</v>
      </c>
      <c r="N366" s="335" t="e">
        <f>VLOOKUP(A366,[0]!名簿女,14)</f>
        <v>#N/A</v>
      </c>
      <c r="O366" s="335" t="s">
        <v>41</v>
      </c>
      <c r="P366" s="274"/>
      <c r="Q366" s="335" t="e">
        <f>VLOOKUP(A366,[0]!名簿女,17)</f>
        <v>#N/A</v>
      </c>
      <c r="R366" s="274"/>
      <c r="S366" s="274"/>
      <c r="T366" s="333">
        <v>21</v>
      </c>
      <c r="U366" s="232"/>
      <c r="V366" s="232"/>
      <c r="W366" s="232"/>
      <c r="X366" s="234">
        <v>347</v>
      </c>
      <c r="Y366" s="232" t="e">
        <f t="shared" si="18"/>
        <v>#N/A</v>
      </c>
      <c r="AA366" s="234">
        <v>10347</v>
      </c>
    </row>
    <row r="367" spans="1:27" s="234" customFormat="1" x14ac:dyDescent="0.2">
      <c r="A367" s="274"/>
      <c r="B367" s="334" t="s">
        <v>207</v>
      </c>
      <c r="C367" s="274">
        <v>42</v>
      </c>
      <c r="D367" s="274" t="s">
        <v>21</v>
      </c>
      <c r="E367" s="274"/>
      <c r="F367" s="274"/>
      <c r="G367" s="278"/>
      <c r="H367" s="274" t="s">
        <v>31</v>
      </c>
      <c r="I367" s="279"/>
      <c r="J367" s="274" t="s">
        <v>41</v>
      </c>
      <c r="K367" s="274" t="e">
        <f>VLOOKUP(A367,[0]!名簿女,11)</f>
        <v>#N/A</v>
      </c>
      <c r="L367" s="280" t="s">
        <v>31</v>
      </c>
      <c r="M367" s="280" t="e">
        <f>VLOOKUP(A367,[0]!名簿女,13)</f>
        <v>#N/A</v>
      </c>
      <c r="N367" s="335" t="e">
        <f>VLOOKUP(A367,[0]!名簿女,14)</f>
        <v>#N/A</v>
      </c>
      <c r="O367" s="335" t="s">
        <v>41</v>
      </c>
      <c r="P367" s="274"/>
      <c r="Q367" s="335" t="e">
        <f>VLOOKUP(A367,[0]!名簿女,17)</f>
        <v>#N/A</v>
      </c>
      <c r="R367" s="274"/>
      <c r="S367" s="274"/>
      <c r="T367" s="333">
        <v>22</v>
      </c>
      <c r="U367" s="232"/>
      <c r="V367" s="232"/>
      <c r="W367" s="232"/>
      <c r="X367" s="234">
        <v>348</v>
      </c>
      <c r="Y367" s="232" t="e">
        <f t="shared" si="18"/>
        <v>#N/A</v>
      </c>
      <c r="AA367" s="234">
        <v>10348</v>
      </c>
    </row>
    <row r="368" spans="1:27" s="234" customFormat="1" x14ac:dyDescent="0.2">
      <c r="A368" s="274"/>
      <c r="B368" s="334" t="s">
        <v>207</v>
      </c>
      <c r="C368" s="274">
        <v>42</v>
      </c>
      <c r="D368" s="274" t="s">
        <v>21</v>
      </c>
      <c r="E368" s="274"/>
      <c r="F368" s="274"/>
      <c r="G368" s="278"/>
      <c r="H368" s="274" t="s">
        <v>31</v>
      </c>
      <c r="I368" s="279"/>
      <c r="J368" s="274" t="s">
        <v>41</v>
      </c>
      <c r="K368" s="274" t="e">
        <f>VLOOKUP(A368,[0]!名簿女,11)</f>
        <v>#N/A</v>
      </c>
      <c r="L368" s="280" t="s">
        <v>31</v>
      </c>
      <c r="M368" s="280" t="e">
        <f>VLOOKUP(A368,[0]!名簿女,13)</f>
        <v>#N/A</v>
      </c>
      <c r="N368" s="335" t="e">
        <f>VLOOKUP(A368,[0]!名簿女,14)</f>
        <v>#N/A</v>
      </c>
      <c r="O368" s="335" t="s">
        <v>41</v>
      </c>
      <c r="P368" s="274"/>
      <c r="Q368" s="335" t="e">
        <f>VLOOKUP(A368,[0]!名簿女,17)</f>
        <v>#N/A</v>
      </c>
      <c r="R368" s="274"/>
      <c r="S368" s="274"/>
      <c r="T368" s="333">
        <v>23</v>
      </c>
      <c r="U368" s="232"/>
      <c r="V368" s="232"/>
      <c r="W368" s="232"/>
      <c r="X368" s="234">
        <v>349</v>
      </c>
      <c r="Y368" s="232" t="e">
        <f t="shared" si="18"/>
        <v>#N/A</v>
      </c>
      <c r="AA368" s="234">
        <v>10349</v>
      </c>
    </row>
    <row r="369" spans="1:27" s="234" customFormat="1" x14ac:dyDescent="0.2">
      <c r="A369" s="274"/>
      <c r="B369" s="334" t="s">
        <v>207</v>
      </c>
      <c r="C369" s="274">
        <v>42</v>
      </c>
      <c r="D369" s="274" t="s">
        <v>21</v>
      </c>
      <c r="E369" s="274"/>
      <c r="F369" s="274"/>
      <c r="G369" s="278"/>
      <c r="H369" s="274" t="s">
        <v>31</v>
      </c>
      <c r="I369" s="279"/>
      <c r="J369" s="274" t="s">
        <v>41</v>
      </c>
      <c r="K369" s="274" t="e">
        <f>VLOOKUP(A369,[0]!名簿女,11)</f>
        <v>#N/A</v>
      </c>
      <c r="L369" s="280" t="s">
        <v>31</v>
      </c>
      <c r="M369" s="280" t="e">
        <f>VLOOKUP(A369,[0]!名簿女,13)</f>
        <v>#N/A</v>
      </c>
      <c r="N369" s="335" t="e">
        <f>VLOOKUP(A369,[0]!名簿女,14)</f>
        <v>#N/A</v>
      </c>
      <c r="O369" s="335" t="s">
        <v>41</v>
      </c>
      <c r="P369" s="274"/>
      <c r="Q369" s="335" t="e">
        <f>VLOOKUP(A369,[0]!名簿女,17)</f>
        <v>#N/A</v>
      </c>
      <c r="R369" s="274"/>
      <c r="S369" s="274"/>
      <c r="T369" s="333">
        <v>24</v>
      </c>
      <c r="U369" s="232"/>
      <c r="V369" s="232"/>
      <c r="W369" s="232"/>
      <c r="X369" s="234">
        <v>350</v>
      </c>
      <c r="Y369" s="232" t="e">
        <f t="shared" si="18"/>
        <v>#N/A</v>
      </c>
      <c r="AA369" s="234">
        <v>10350</v>
      </c>
    </row>
    <row r="370" spans="1:27" s="234" customFormat="1" x14ac:dyDescent="0.2">
      <c r="A370" s="274"/>
      <c r="B370" s="334" t="s">
        <v>207</v>
      </c>
      <c r="C370" s="274">
        <v>42</v>
      </c>
      <c r="D370" s="274" t="s">
        <v>21</v>
      </c>
      <c r="E370" s="274"/>
      <c r="F370" s="274"/>
      <c r="G370" s="278"/>
      <c r="H370" s="274" t="s">
        <v>31</v>
      </c>
      <c r="I370" s="279"/>
      <c r="J370" s="274" t="s">
        <v>41</v>
      </c>
      <c r="K370" s="274" t="e">
        <f>VLOOKUP(A370,[0]!名簿女,11)</f>
        <v>#N/A</v>
      </c>
      <c r="L370" s="280" t="s">
        <v>31</v>
      </c>
      <c r="M370" s="280" t="e">
        <f>VLOOKUP(A370,[0]!名簿女,13)</f>
        <v>#N/A</v>
      </c>
      <c r="N370" s="335" t="e">
        <f>VLOOKUP(A370,[0]!名簿女,14)</f>
        <v>#N/A</v>
      </c>
      <c r="O370" s="335" t="s">
        <v>41</v>
      </c>
      <c r="P370" s="274"/>
      <c r="Q370" s="335" t="e">
        <f>VLOOKUP(A370,[0]!名簿女,17)</f>
        <v>#N/A</v>
      </c>
      <c r="R370" s="274"/>
      <c r="S370" s="274"/>
      <c r="T370" s="333">
        <v>25</v>
      </c>
      <c r="U370" s="232"/>
      <c r="V370" s="232"/>
      <c r="W370" s="232"/>
      <c r="X370" s="234">
        <v>351</v>
      </c>
      <c r="Y370" s="232" t="e">
        <f t="shared" si="18"/>
        <v>#N/A</v>
      </c>
      <c r="AA370" s="234">
        <v>10351</v>
      </c>
    </row>
    <row r="371" spans="1:27" s="234" customFormat="1" x14ac:dyDescent="0.2">
      <c r="A371" s="274"/>
      <c r="B371" s="334" t="s">
        <v>207</v>
      </c>
      <c r="C371" s="274">
        <v>42</v>
      </c>
      <c r="D371" s="274" t="s">
        <v>21</v>
      </c>
      <c r="E371" s="274"/>
      <c r="F371" s="274"/>
      <c r="G371" s="278"/>
      <c r="H371" s="274" t="s">
        <v>31</v>
      </c>
      <c r="I371" s="279"/>
      <c r="J371" s="274" t="s">
        <v>41</v>
      </c>
      <c r="K371" s="274" t="e">
        <f>VLOOKUP(A371,[0]!名簿女,11)</f>
        <v>#N/A</v>
      </c>
      <c r="L371" s="280" t="s">
        <v>31</v>
      </c>
      <c r="M371" s="280" t="e">
        <f>VLOOKUP(A371,[0]!名簿女,13)</f>
        <v>#N/A</v>
      </c>
      <c r="N371" s="335" t="e">
        <f>VLOOKUP(A371,[0]!名簿女,14)</f>
        <v>#N/A</v>
      </c>
      <c r="O371" s="335" t="s">
        <v>41</v>
      </c>
      <c r="P371" s="274"/>
      <c r="Q371" s="335" t="e">
        <f>VLOOKUP(A371,[0]!名簿女,17)</f>
        <v>#N/A</v>
      </c>
      <c r="R371" s="274"/>
      <c r="S371" s="274"/>
      <c r="T371" s="333">
        <v>26</v>
      </c>
      <c r="U371" s="232"/>
      <c r="V371" s="232"/>
      <c r="W371" s="232"/>
      <c r="X371" s="234">
        <v>352</v>
      </c>
      <c r="Y371" s="232" t="e">
        <f t="shared" si="18"/>
        <v>#N/A</v>
      </c>
      <c r="AA371" s="234">
        <v>10352</v>
      </c>
    </row>
    <row r="372" spans="1:27" s="234" customFormat="1" x14ac:dyDescent="0.2">
      <c r="A372" s="274"/>
      <c r="B372" s="334" t="s">
        <v>207</v>
      </c>
      <c r="C372" s="274">
        <v>42</v>
      </c>
      <c r="D372" s="274" t="s">
        <v>21</v>
      </c>
      <c r="E372" s="274"/>
      <c r="F372" s="274"/>
      <c r="G372" s="278"/>
      <c r="H372" s="274" t="s">
        <v>31</v>
      </c>
      <c r="I372" s="279"/>
      <c r="J372" s="274" t="s">
        <v>41</v>
      </c>
      <c r="K372" s="274" t="e">
        <f>VLOOKUP(A372,[0]!名簿女,11)</f>
        <v>#N/A</v>
      </c>
      <c r="L372" s="280" t="s">
        <v>31</v>
      </c>
      <c r="M372" s="280" t="e">
        <f>VLOOKUP(A372,[0]!名簿女,13)</f>
        <v>#N/A</v>
      </c>
      <c r="N372" s="335" t="e">
        <f>VLOOKUP(A372,[0]!名簿女,14)</f>
        <v>#N/A</v>
      </c>
      <c r="O372" s="335" t="s">
        <v>41</v>
      </c>
      <c r="P372" s="274"/>
      <c r="Q372" s="335" t="e">
        <f>VLOOKUP(A372,[0]!名簿女,17)</f>
        <v>#N/A</v>
      </c>
      <c r="R372" s="274"/>
      <c r="S372" s="274"/>
      <c r="T372" s="333">
        <v>27</v>
      </c>
      <c r="U372" s="232"/>
      <c r="V372" s="232"/>
      <c r="W372" s="232"/>
      <c r="X372" s="234">
        <v>353</v>
      </c>
      <c r="Y372" s="232" t="e">
        <f t="shared" si="18"/>
        <v>#N/A</v>
      </c>
      <c r="AA372" s="234">
        <v>10353</v>
      </c>
    </row>
    <row r="373" spans="1:27" s="234" customFormat="1" x14ac:dyDescent="0.2">
      <c r="A373" s="274"/>
      <c r="B373" s="334" t="s">
        <v>207</v>
      </c>
      <c r="C373" s="274">
        <v>42</v>
      </c>
      <c r="D373" s="274" t="s">
        <v>21</v>
      </c>
      <c r="E373" s="274"/>
      <c r="F373" s="274"/>
      <c r="G373" s="278"/>
      <c r="H373" s="274" t="s">
        <v>31</v>
      </c>
      <c r="I373" s="279"/>
      <c r="J373" s="274" t="s">
        <v>41</v>
      </c>
      <c r="K373" s="274" t="e">
        <f>VLOOKUP(A373,[0]!名簿女,11)</f>
        <v>#N/A</v>
      </c>
      <c r="L373" s="280" t="s">
        <v>31</v>
      </c>
      <c r="M373" s="280" t="e">
        <f>VLOOKUP(A373,[0]!名簿女,13)</f>
        <v>#N/A</v>
      </c>
      <c r="N373" s="335" t="e">
        <f>VLOOKUP(A373,[0]!名簿女,14)</f>
        <v>#N/A</v>
      </c>
      <c r="O373" s="335" t="s">
        <v>41</v>
      </c>
      <c r="P373" s="274"/>
      <c r="Q373" s="335" t="e">
        <f>VLOOKUP(A373,[0]!名簿女,17)</f>
        <v>#N/A</v>
      </c>
      <c r="R373" s="274"/>
      <c r="S373" s="274"/>
      <c r="T373" s="333">
        <v>28</v>
      </c>
      <c r="U373" s="232"/>
      <c r="V373" s="232"/>
      <c r="W373" s="232"/>
      <c r="X373" s="234">
        <v>354</v>
      </c>
      <c r="Y373" s="232" t="e">
        <f t="shared" si="18"/>
        <v>#N/A</v>
      </c>
      <c r="AA373" s="234">
        <v>10354</v>
      </c>
    </row>
    <row r="374" spans="1:27" s="234" customFormat="1" x14ac:dyDescent="0.2">
      <c r="A374" s="274"/>
      <c r="B374" s="334" t="s">
        <v>207</v>
      </c>
      <c r="C374" s="274">
        <v>42</v>
      </c>
      <c r="D374" s="274" t="s">
        <v>21</v>
      </c>
      <c r="E374" s="274"/>
      <c r="F374" s="274"/>
      <c r="G374" s="278"/>
      <c r="H374" s="274" t="s">
        <v>31</v>
      </c>
      <c r="I374" s="279"/>
      <c r="J374" s="274" t="s">
        <v>41</v>
      </c>
      <c r="K374" s="274" t="e">
        <f>VLOOKUP(A374,[0]!名簿女,11)</f>
        <v>#N/A</v>
      </c>
      <c r="L374" s="280" t="s">
        <v>31</v>
      </c>
      <c r="M374" s="280" t="e">
        <f>VLOOKUP(A374,[0]!名簿女,13)</f>
        <v>#N/A</v>
      </c>
      <c r="N374" s="335" t="e">
        <f>VLOOKUP(A374,[0]!名簿女,14)</f>
        <v>#N/A</v>
      </c>
      <c r="O374" s="335" t="s">
        <v>41</v>
      </c>
      <c r="P374" s="274"/>
      <c r="Q374" s="335" t="e">
        <f>VLOOKUP(A374,[0]!名簿女,17)</f>
        <v>#N/A</v>
      </c>
      <c r="R374" s="274"/>
      <c r="S374" s="274"/>
      <c r="T374" s="333">
        <v>29</v>
      </c>
      <c r="U374" s="232"/>
      <c r="V374" s="232"/>
      <c r="W374" s="232"/>
      <c r="X374" s="234">
        <v>355</v>
      </c>
      <c r="Y374" s="232" t="e">
        <f t="shared" si="18"/>
        <v>#N/A</v>
      </c>
      <c r="AA374" s="234">
        <v>10355</v>
      </c>
    </row>
    <row r="375" spans="1:27" s="234" customFormat="1" ht="14.5" thickBot="1" x14ac:dyDescent="0.25">
      <c r="A375" s="295"/>
      <c r="B375" s="337" t="s">
        <v>207</v>
      </c>
      <c r="C375" s="295">
        <v>42</v>
      </c>
      <c r="D375" s="295" t="s">
        <v>21</v>
      </c>
      <c r="E375" s="295"/>
      <c r="F375" s="295"/>
      <c r="G375" s="338"/>
      <c r="H375" s="295" t="s">
        <v>31</v>
      </c>
      <c r="I375" s="339"/>
      <c r="J375" s="295" t="s">
        <v>41</v>
      </c>
      <c r="K375" s="295" t="e">
        <f>VLOOKUP(A375,[0]!名簿女,11)</f>
        <v>#N/A</v>
      </c>
      <c r="L375" s="340" t="s">
        <v>31</v>
      </c>
      <c r="M375" s="340" t="e">
        <f>VLOOKUP(A375,[0]!名簿女,13)</f>
        <v>#N/A</v>
      </c>
      <c r="N375" s="341" t="e">
        <f>VLOOKUP(A375,[0]!名簿女,14)</f>
        <v>#N/A</v>
      </c>
      <c r="O375" s="341" t="s">
        <v>41</v>
      </c>
      <c r="P375" s="295"/>
      <c r="Q375" s="341" t="e">
        <f>VLOOKUP(A375,[0]!名簿女,17)</f>
        <v>#N/A</v>
      </c>
      <c r="R375" s="295"/>
      <c r="S375" s="295"/>
      <c r="T375" s="336">
        <v>30</v>
      </c>
      <c r="U375" s="232"/>
      <c r="V375" s="232"/>
      <c r="W375" s="232"/>
      <c r="X375" s="234">
        <v>356</v>
      </c>
      <c r="Y375" s="232" t="e">
        <f t="shared" si="18"/>
        <v>#N/A</v>
      </c>
      <c r="AA375" s="234">
        <v>10356</v>
      </c>
    </row>
    <row r="376" spans="1:27" s="234" customFormat="1" x14ac:dyDescent="0.2">
      <c r="A376" s="328">
        <v>576</v>
      </c>
      <c r="B376" s="327" t="s">
        <v>207</v>
      </c>
      <c r="C376" s="294">
        <v>50</v>
      </c>
      <c r="D376" s="294" t="s">
        <v>26</v>
      </c>
      <c r="E376" s="294"/>
      <c r="F376" s="294"/>
      <c r="G376" s="329"/>
      <c r="H376" s="294" t="s">
        <v>31</v>
      </c>
      <c r="I376" s="330"/>
      <c r="J376" s="294" t="s">
        <v>41</v>
      </c>
      <c r="K376" s="294" t="str">
        <f>VLOOKUP(A376,[0]!名簿女,11)</f>
        <v>越田　梅渚</v>
      </c>
      <c r="L376" s="331" t="s">
        <v>31</v>
      </c>
      <c r="M376" s="331" t="str">
        <f>VLOOKUP(A376,[0]!名簿女,13)</f>
        <v>南　部</v>
      </c>
      <c r="N376" s="332">
        <f>VLOOKUP(A376,[0]!名簿女,14)</f>
        <v>1</v>
      </c>
      <c r="O376" s="332" t="s">
        <v>41</v>
      </c>
      <c r="P376" s="294"/>
      <c r="Q376" s="332" t="str">
        <f>VLOOKUP(A376,[0]!名簿女,17)</f>
        <v>コシタ　ハナ</v>
      </c>
      <c r="R376" s="294"/>
      <c r="S376" s="294"/>
      <c r="T376" s="328">
        <v>1</v>
      </c>
      <c r="U376" s="232"/>
      <c r="V376" s="232" t="str">
        <f t="shared" si="17"/>
        <v/>
      </c>
      <c r="W376" s="232"/>
      <c r="X376" s="234">
        <v>357</v>
      </c>
      <c r="Y376" s="232" t="e">
        <f>RANK(V376,V$376:V$405,1)</f>
        <v>#VALUE!</v>
      </c>
      <c r="AA376" s="234">
        <v>10357</v>
      </c>
    </row>
    <row r="377" spans="1:27" s="234" customFormat="1" x14ac:dyDescent="0.2">
      <c r="A377" s="333">
        <v>248</v>
      </c>
      <c r="B377" s="334" t="s">
        <v>207</v>
      </c>
      <c r="C377" s="274">
        <v>50</v>
      </c>
      <c r="D377" s="274" t="s">
        <v>26</v>
      </c>
      <c r="E377" s="274"/>
      <c r="F377" s="274"/>
      <c r="G377" s="278"/>
      <c r="H377" s="274" t="s">
        <v>31</v>
      </c>
      <c r="I377" s="279"/>
      <c r="J377" s="274" t="s">
        <v>41</v>
      </c>
      <c r="K377" s="274" t="str">
        <f>VLOOKUP(A377,[0]!名簿女,11)</f>
        <v>北野　来実</v>
      </c>
      <c r="L377" s="280" t="s">
        <v>31</v>
      </c>
      <c r="M377" s="280" t="str">
        <f>VLOOKUP(A377,[0]!名簿女,13)</f>
        <v>丸　内</v>
      </c>
      <c r="N377" s="335">
        <f>VLOOKUP(A377,[0]!名簿女,14)</f>
        <v>2</v>
      </c>
      <c r="O377" s="335" t="s">
        <v>41</v>
      </c>
      <c r="P377" s="274"/>
      <c r="Q377" s="335" t="str">
        <f>VLOOKUP(A377,[0]!名簿女,17)</f>
        <v>キタノ　クルミ</v>
      </c>
      <c r="R377" s="274"/>
      <c r="S377" s="274"/>
      <c r="T377" s="333">
        <v>2</v>
      </c>
      <c r="U377" s="232"/>
      <c r="V377" s="232" t="str">
        <f t="shared" si="17"/>
        <v/>
      </c>
      <c r="W377" s="232"/>
      <c r="X377" s="234">
        <v>358</v>
      </c>
      <c r="Y377" s="232" t="e">
        <f t="shared" ref="Y377:Y405" si="19">RANK(V377,V$376:V$405,1)</f>
        <v>#VALUE!</v>
      </c>
      <c r="AA377" s="234">
        <v>10358</v>
      </c>
    </row>
    <row r="378" spans="1:27" s="234" customFormat="1" x14ac:dyDescent="0.2">
      <c r="A378" s="274">
        <v>571</v>
      </c>
      <c r="B378" s="334" t="s">
        <v>207</v>
      </c>
      <c r="C378" s="274">
        <v>50</v>
      </c>
      <c r="D378" s="274" t="s">
        <v>26</v>
      </c>
      <c r="E378" s="274"/>
      <c r="F378" s="274"/>
      <c r="G378" s="278"/>
      <c r="H378" s="274" t="s">
        <v>31</v>
      </c>
      <c r="I378" s="279"/>
      <c r="J378" s="274" t="s">
        <v>41</v>
      </c>
      <c r="K378" s="274" t="str">
        <f>VLOOKUP(A378,[0]!名簿女,11)</f>
        <v>内藤　　遙</v>
      </c>
      <c r="L378" s="280" t="s">
        <v>31</v>
      </c>
      <c r="M378" s="280" t="str">
        <f>VLOOKUP(A378,[0]!名簿女,13)</f>
        <v>南　部</v>
      </c>
      <c r="N378" s="335">
        <f>VLOOKUP(A378,[0]!名簿女,14)</f>
        <v>2</v>
      </c>
      <c r="O378" s="335" t="s">
        <v>41</v>
      </c>
      <c r="P378" s="274"/>
      <c r="Q378" s="335" t="str">
        <f>VLOOKUP(A378,[0]!名簿女,17)</f>
        <v>ナイトウ　ハルカ</v>
      </c>
      <c r="R378" s="274"/>
      <c r="S378" s="274"/>
      <c r="T378" s="333">
        <v>3</v>
      </c>
      <c r="U378" s="232"/>
      <c r="V378" s="232" t="str">
        <f t="shared" si="17"/>
        <v/>
      </c>
      <c r="W378" s="232"/>
      <c r="X378" s="234">
        <v>359</v>
      </c>
      <c r="Y378" s="232" t="e">
        <f t="shared" si="19"/>
        <v>#VALUE!</v>
      </c>
      <c r="AA378" s="234">
        <v>10359</v>
      </c>
    </row>
    <row r="379" spans="1:27" s="234" customFormat="1" x14ac:dyDescent="0.2">
      <c r="A379" s="333">
        <v>180</v>
      </c>
      <c r="B379" s="334" t="s">
        <v>207</v>
      </c>
      <c r="C379" s="274">
        <v>50</v>
      </c>
      <c r="D379" s="274" t="s">
        <v>26</v>
      </c>
      <c r="E379" s="274"/>
      <c r="F379" s="274"/>
      <c r="G379" s="278"/>
      <c r="H379" s="274" t="s">
        <v>31</v>
      </c>
      <c r="I379" s="279"/>
      <c r="J379" s="274" t="s">
        <v>41</v>
      </c>
      <c r="K379" s="274" t="str">
        <f>VLOOKUP(A379,[0]!名簿女,11)</f>
        <v>油本みなみ</v>
      </c>
      <c r="L379" s="280" t="s">
        <v>31</v>
      </c>
      <c r="M379" s="280" t="str">
        <f>VLOOKUP(A379,[0]!名簿女,13)</f>
        <v>芦　城</v>
      </c>
      <c r="N379" s="335">
        <f>VLOOKUP(A379,[0]!名簿女,14)</f>
        <v>3</v>
      </c>
      <c r="O379" s="335" t="s">
        <v>41</v>
      </c>
      <c r="P379" s="274"/>
      <c r="Q379" s="335" t="str">
        <f>VLOOKUP(A379,[0]!名簿女,17)</f>
        <v>アブラモト　ミナミ</v>
      </c>
      <c r="R379" s="274"/>
      <c r="S379" s="274"/>
      <c r="T379" s="333">
        <v>4</v>
      </c>
      <c r="U379" s="232"/>
      <c r="V379" s="232" t="str">
        <f t="shared" si="17"/>
        <v/>
      </c>
      <c r="W379" s="232"/>
      <c r="X379" s="234">
        <v>360</v>
      </c>
      <c r="Y379" s="232" t="e">
        <f t="shared" si="19"/>
        <v>#VALUE!</v>
      </c>
      <c r="AA379" s="234">
        <v>10360</v>
      </c>
    </row>
    <row r="380" spans="1:27" s="234" customFormat="1" x14ac:dyDescent="0.2">
      <c r="A380" s="333">
        <v>575</v>
      </c>
      <c r="B380" s="334" t="s">
        <v>207</v>
      </c>
      <c r="C380" s="274">
        <v>50</v>
      </c>
      <c r="D380" s="274" t="s">
        <v>26</v>
      </c>
      <c r="E380" s="274"/>
      <c r="F380" s="274"/>
      <c r="G380" s="278"/>
      <c r="H380" s="274" t="s">
        <v>31</v>
      </c>
      <c r="I380" s="279"/>
      <c r="J380" s="274" t="s">
        <v>41</v>
      </c>
      <c r="K380" s="274" t="str">
        <f>VLOOKUP(A380,[0]!名簿女,11)</f>
        <v>岡山　凜音</v>
      </c>
      <c r="L380" s="280" t="s">
        <v>31</v>
      </c>
      <c r="M380" s="280" t="str">
        <f>VLOOKUP(A380,[0]!名簿女,13)</f>
        <v>南　部</v>
      </c>
      <c r="N380" s="335">
        <f>VLOOKUP(A380,[0]!名簿女,14)</f>
        <v>1</v>
      </c>
      <c r="O380" s="335" t="s">
        <v>41</v>
      </c>
      <c r="P380" s="274"/>
      <c r="Q380" s="335" t="str">
        <f>VLOOKUP(A380,[0]!名簿女,17)</f>
        <v>オカヤマ　リオ</v>
      </c>
      <c r="R380" s="274"/>
      <c r="S380" s="274"/>
      <c r="T380" s="333">
        <v>5</v>
      </c>
      <c r="U380" s="232"/>
      <c r="V380" s="232" t="str">
        <f t="shared" si="17"/>
        <v/>
      </c>
      <c r="W380" s="232"/>
      <c r="X380" s="234">
        <v>361</v>
      </c>
      <c r="Y380" s="232" t="e">
        <f t="shared" si="19"/>
        <v>#VALUE!</v>
      </c>
      <c r="AA380" s="234">
        <v>10361</v>
      </c>
    </row>
    <row r="381" spans="1:27" s="234" customFormat="1" x14ac:dyDescent="0.2">
      <c r="A381" s="333">
        <v>86</v>
      </c>
      <c r="B381" s="334" t="s">
        <v>207</v>
      </c>
      <c r="C381" s="274">
        <v>50</v>
      </c>
      <c r="D381" s="274" t="s">
        <v>26</v>
      </c>
      <c r="E381" s="274"/>
      <c r="F381" s="274"/>
      <c r="G381" s="278"/>
      <c r="H381" s="274" t="s">
        <v>31</v>
      </c>
      <c r="I381" s="279"/>
      <c r="J381" s="274" t="s">
        <v>41</v>
      </c>
      <c r="K381" s="274" t="str">
        <f>VLOOKUP(A381,[0]!名簿女,11)</f>
        <v>岡本　杏里</v>
      </c>
      <c r="L381" s="280" t="s">
        <v>31</v>
      </c>
      <c r="M381" s="280" t="str">
        <f>VLOOKUP(A381,[0]!名簿女,13)</f>
        <v>板　津</v>
      </c>
      <c r="N381" s="335">
        <f>VLOOKUP(A381,[0]!名簿女,14)</f>
        <v>1</v>
      </c>
      <c r="O381" s="335" t="s">
        <v>41</v>
      </c>
      <c r="P381" s="274"/>
      <c r="Q381" s="335" t="str">
        <f>VLOOKUP(A381,[0]!名簿女,17)</f>
        <v>オカモト　アンリ</v>
      </c>
      <c r="R381" s="274"/>
      <c r="S381" s="274"/>
      <c r="T381" s="333">
        <v>6</v>
      </c>
      <c r="U381" s="232"/>
      <c r="V381" s="232" t="str">
        <f t="shared" si="17"/>
        <v/>
      </c>
      <c r="W381" s="232"/>
      <c r="X381" s="234">
        <v>362</v>
      </c>
      <c r="Y381" s="232" t="e">
        <f t="shared" si="19"/>
        <v>#VALUE!</v>
      </c>
      <c r="AA381" s="234">
        <v>10362</v>
      </c>
    </row>
    <row r="382" spans="1:27" s="234" customFormat="1" x14ac:dyDescent="0.2">
      <c r="A382" s="333">
        <v>992</v>
      </c>
      <c r="B382" s="334" t="s">
        <v>207</v>
      </c>
      <c r="C382" s="274">
        <v>50</v>
      </c>
      <c r="D382" s="274" t="s">
        <v>26</v>
      </c>
      <c r="E382" s="274"/>
      <c r="F382" s="274"/>
      <c r="G382" s="278"/>
      <c r="H382" s="274" t="s">
        <v>31</v>
      </c>
      <c r="I382" s="279"/>
      <c r="J382" s="274" t="s">
        <v>41</v>
      </c>
      <c r="K382" s="274" t="str">
        <f>VLOOKUP(A382,[0]!名簿女,11)</f>
        <v>橋　　心愛</v>
      </c>
      <c r="L382" s="280" t="s">
        <v>31</v>
      </c>
      <c r="M382" s="280" t="str">
        <f>VLOOKUP(A382,[0]!名簿女,13)</f>
        <v>安　宅</v>
      </c>
      <c r="N382" s="335">
        <f>VLOOKUP(A382,[0]!名簿女,14)</f>
        <v>2</v>
      </c>
      <c r="O382" s="335" t="s">
        <v>41</v>
      </c>
      <c r="P382" s="274"/>
      <c r="Q382" s="335" t="str">
        <f>VLOOKUP(A382,[0]!名簿女,17)</f>
        <v>ハシ　ココア</v>
      </c>
      <c r="R382" s="274"/>
      <c r="S382" s="274"/>
      <c r="T382" s="333">
        <v>7</v>
      </c>
      <c r="U382" s="232"/>
      <c r="V382" s="232" t="str">
        <f t="shared" si="17"/>
        <v/>
      </c>
      <c r="W382" s="232"/>
      <c r="X382" s="234">
        <v>363</v>
      </c>
      <c r="Y382" s="232" t="e">
        <f t="shared" si="19"/>
        <v>#VALUE!</v>
      </c>
      <c r="AA382" s="234">
        <v>10363</v>
      </c>
    </row>
    <row r="383" spans="1:27" s="234" customFormat="1" x14ac:dyDescent="0.2">
      <c r="A383" s="274">
        <v>179</v>
      </c>
      <c r="B383" s="334" t="s">
        <v>207</v>
      </c>
      <c r="C383" s="274">
        <v>50</v>
      </c>
      <c r="D383" s="274" t="s">
        <v>26</v>
      </c>
      <c r="E383" s="274"/>
      <c r="F383" s="274"/>
      <c r="G383" s="278"/>
      <c r="H383" s="274" t="s">
        <v>31</v>
      </c>
      <c r="I383" s="279"/>
      <c r="J383" s="274" t="s">
        <v>41</v>
      </c>
      <c r="K383" s="274" t="str">
        <f>VLOOKUP(A383,[0]!名簿女,11)</f>
        <v>鶴田　あい</v>
      </c>
      <c r="L383" s="280" t="s">
        <v>31</v>
      </c>
      <c r="M383" s="280" t="str">
        <f>VLOOKUP(A383,[0]!名簿女,13)</f>
        <v>芦　城</v>
      </c>
      <c r="N383" s="335">
        <f>VLOOKUP(A383,[0]!名簿女,14)</f>
        <v>3</v>
      </c>
      <c r="O383" s="335" t="s">
        <v>41</v>
      </c>
      <c r="P383" s="274"/>
      <c r="Q383" s="335" t="str">
        <f>VLOOKUP(A383,[0]!名簿女,17)</f>
        <v>ツルタ　アイ</v>
      </c>
      <c r="R383" s="274"/>
      <c r="S383" s="274"/>
      <c r="T383" s="333">
        <v>8</v>
      </c>
      <c r="U383" s="232"/>
      <c r="V383" s="232" t="str">
        <f t="shared" si="17"/>
        <v/>
      </c>
      <c r="W383" s="232"/>
      <c r="X383" s="234">
        <v>364</v>
      </c>
      <c r="Y383" s="232" t="e">
        <f t="shared" si="19"/>
        <v>#VALUE!</v>
      </c>
      <c r="AA383" s="234">
        <v>10364</v>
      </c>
    </row>
    <row r="384" spans="1:27" s="234" customFormat="1" x14ac:dyDescent="0.2">
      <c r="A384" s="274">
        <v>989</v>
      </c>
      <c r="B384" s="334" t="s">
        <v>207</v>
      </c>
      <c r="C384" s="274">
        <v>50</v>
      </c>
      <c r="D384" s="274" t="s">
        <v>26</v>
      </c>
      <c r="E384" s="274"/>
      <c r="F384" s="274"/>
      <c r="G384" s="278"/>
      <c r="H384" s="274" t="s">
        <v>31</v>
      </c>
      <c r="I384" s="279"/>
      <c r="J384" s="274" t="s">
        <v>41</v>
      </c>
      <c r="K384" s="274" t="str">
        <f>VLOOKUP(A384,[0]!名簿女,11)</f>
        <v>大西　紗奈</v>
      </c>
      <c r="L384" s="280" t="s">
        <v>31</v>
      </c>
      <c r="M384" s="280" t="str">
        <f>VLOOKUP(A384,[0]!名簿女,13)</f>
        <v>安　宅</v>
      </c>
      <c r="N384" s="335">
        <f>VLOOKUP(A384,[0]!名簿女,14)</f>
        <v>3</v>
      </c>
      <c r="O384" s="335" t="s">
        <v>41</v>
      </c>
      <c r="P384" s="274"/>
      <c r="Q384" s="335" t="str">
        <f>VLOOKUP(A384,[0]!名簿女,17)</f>
        <v>オオニシ　サナ</v>
      </c>
      <c r="R384" s="274"/>
      <c r="S384" s="274"/>
      <c r="T384" s="333">
        <v>9</v>
      </c>
      <c r="U384" s="232"/>
      <c r="V384" s="232" t="str">
        <f t="shared" si="17"/>
        <v/>
      </c>
      <c r="W384" s="232"/>
      <c r="X384" s="234">
        <v>365</v>
      </c>
      <c r="Y384" s="232" t="e">
        <f t="shared" si="19"/>
        <v>#VALUE!</v>
      </c>
      <c r="AA384" s="234">
        <v>10365</v>
      </c>
    </row>
    <row r="385" spans="1:27" s="234" customFormat="1" x14ac:dyDescent="0.2">
      <c r="A385" s="333">
        <v>177</v>
      </c>
      <c r="B385" s="334" t="s">
        <v>207</v>
      </c>
      <c r="C385" s="333">
        <v>50</v>
      </c>
      <c r="D385" s="274" t="s">
        <v>26</v>
      </c>
      <c r="E385" s="274"/>
      <c r="F385" s="274"/>
      <c r="G385" s="278"/>
      <c r="H385" s="274" t="s">
        <v>31</v>
      </c>
      <c r="I385" s="279"/>
      <c r="J385" s="274" t="s">
        <v>41</v>
      </c>
      <c r="K385" s="274" t="str">
        <f>VLOOKUP(A385,[0]!名簿女,11)</f>
        <v>笹田　塔子</v>
      </c>
      <c r="L385" s="280" t="s">
        <v>31</v>
      </c>
      <c r="M385" s="280" t="str">
        <f>VLOOKUP(A385,[0]!名簿女,13)</f>
        <v>芦　城</v>
      </c>
      <c r="N385" s="335">
        <f>VLOOKUP(A385,[0]!名簿女,14)</f>
        <v>3</v>
      </c>
      <c r="O385" s="335" t="s">
        <v>41</v>
      </c>
      <c r="P385" s="274"/>
      <c r="Q385" s="335" t="str">
        <f>VLOOKUP(A385,[0]!名簿女,17)</f>
        <v>ササダ　トウコ</v>
      </c>
      <c r="R385" s="274"/>
      <c r="S385" s="274"/>
      <c r="T385" s="333">
        <v>10</v>
      </c>
      <c r="U385" s="232"/>
      <c r="V385" s="232" t="str">
        <f t="shared" si="17"/>
        <v/>
      </c>
      <c r="W385" s="232"/>
      <c r="X385" s="234">
        <v>366</v>
      </c>
      <c r="Y385" s="232" t="e">
        <f t="shared" si="19"/>
        <v>#VALUE!</v>
      </c>
      <c r="AA385" s="234">
        <v>10366</v>
      </c>
    </row>
    <row r="386" spans="1:27" s="234" customFormat="1" x14ac:dyDescent="0.2">
      <c r="A386" s="333">
        <v>881</v>
      </c>
      <c r="B386" s="334" t="s">
        <v>207</v>
      </c>
      <c r="C386" s="274">
        <v>50</v>
      </c>
      <c r="D386" s="274" t="s">
        <v>26</v>
      </c>
      <c r="E386" s="274"/>
      <c r="F386" s="274"/>
      <c r="G386" s="278"/>
      <c r="H386" s="274" t="s">
        <v>31</v>
      </c>
      <c r="I386" s="279"/>
      <c r="J386" s="274" t="s">
        <v>41</v>
      </c>
      <c r="K386" s="274" t="str">
        <f>VLOOKUP(A386,[0]!名簿女,11)</f>
        <v>中橋磨奈香</v>
      </c>
      <c r="L386" s="280" t="s">
        <v>31</v>
      </c>
      <c r="M386" s="280" t="str">
        <f>VLOOKUP(A386,[0]!名簿女,13)</f>
        <v>松東みどり</v>
      </c>
      <c r="N386" s="335">
        <f>VLOOKUP(A386,[0]!名簿女,14)</f>
        <v>3</v>
      </c>
      <c r="O386" s="335" t="s">
        <v>41</v>
      </c>
      <c r="P386" s="274"/>
      <c r="Q386" s="335" t="str">
        <f>VLOOKUP(A386,[0]!名簿女,17)</f>
        <v>ナカハシ　マナカ</v>
      </c>
      <c r="R386" s="274"/>
      <c r="S386" s="274"/>
      <c r="T386" s="333">
        <v>11</v>
      </c>
      <c r="U386" s="232"/>
      <c r="V386" s="232" t="str">
        <f t="shared" si="17"/>
        <v/>
      </c>
      <c r="W386" s="232"/>
      <c r="X386" s="234">
        <v>367</v>
      </c>
      <c r="Y386" s="232" t="e">
        <f t="shared" si="19"/>
        <v>#VALUE!</v>
      </c>
      <c r="AA386" s="234">
        <v>10367</v>
      </c>
    </row>
    <row r="387" spans="1:27" s="234" customFormat="1" x14ac:dyDescent="0.2">
      <c r="A387" s="333">
        <v>380</v>
      </c>
      <c r="B387" s="334" t="s">
        <v>207</v>
      </c>
      <c r="C387" s="333">
        <v>50</v>
      </c>
      <c r="D387" s="274" t="s">
        <v>26</v>
      </c>
      <c r="E387" s="274"/>
      <c r="F387" s="274"/>
      <c r="G387" s="278"/>
      <c r="H387" s="274" t="s">
        <v>31</v>
      </c>
      <c r="I387" s="279"/>
      <c r="J387" s="274" t="s">
        <v>41</v>
      </c>
      <c r="K387" s="274" t="str">
        <f>VLOOKUP(A387,[0]!名簿女,11)</f>
        <v>浅井理稟佳</v>
      </c>
      <c r="L387" s="280" t="s">
        <v>31</v>
      </c>
      <c r="M387" s="280" t="str">
        <f>VLOOKUP(A387,[0]!名簿女,13)</f>
        <v>松　陽</v>
      </c>
      <c r="N387" s="335">
        <f>VLOOKUP(A387,[0]!名簿女,14)</f>
        <v>3</v>
      </c>
      <c r="O387" s="335" t="s">
        <v>41</v>
      </c>
      <c r="P387" s="274"/>
      <c r="Q387" s="335" t="str">
        <f>VLOOKUP(A387,[0]!名簿女,17)</f>
        <v>アサイ　リリカ</v>
      </c>
      <c r="R387" s="274"/>
      <c r="S387" s="274"/>
      <c r="T387" s="333">
        <v>12</v>
      </c>
      <c r="U387" s="232"/>
      <c r="V387" s="232" t="str">
        <f t="shared" si="17"/>
        <v/>
      </c>
      <c r="W387" s="232"/>
      <c r="X387" s="234">
        <v>368</v>
      </c>
      <c r="Y387" s="232" t="e">
        <f t="shared" si="19"/>
        <v>#VALUE!</v>
      </c>
      <c r="AA387" s="234">
        <v>10368</v>
      </c>
    </row>
    <row r="388" spans="1:27" s="234" customFormat="1" x14ac:dyDescent="0.2">
      <c r="A388" s="333">
        <v>882</v>
      </c>
      <c r="B388" s="334" t="s">
        <v>207</v>
      </c>
      <c r="C388" s="333">
        <v>50</v>
      </c>
      <c r="D388" s="274" t="s">
        <v>26</v>
      </c>
      <c r="E388" s="274"/>
      <c r="F388" s="274"/>
      <c r="G388" s="278"/>
      <c r="H388" s="274" t="s">
        <v>31</v>
      </c>
      <c r="I388" s="279"/>
      <c r="J388" s="274" t="s">
        <v>41</v>
      </c>
      <c r="K388" s="274" t="str">
        <f>VLOOKUP(A388,[0]!名簿女,11)</f>
        <v>釣川　紗矢</v>
      </c>
      <c r="L388" s="280" t="s">
        <v>31</v>
      </c>
      <c r="M388" s="280" t="str">
        <f>VLOOKUP(A388,[0]!名簿女,13)</f>
        <v>松東みどり</v>
      </c>
      <c r="N388" s="335">
        <f>VLOOKUP(A388,[0]!名簿女,14)</f>
        <v>2</v>
      </c>
      <c r="O388" s="335" t="s">
        <v>41</v>
      </c>
      <c r="P388" s="274"/>
      <c r="Q388" s="335" t="str">
        <f>VLOOKUP(A388,[0]!名簿女,17)</f>
        <v>ツリカワ　サヤ</v>
      </c>
      <c r="R388" s="274"/>
      <c r="S388" s="274"/>
      <c r="T388" s="333">
        <v>13</v>
      </c>
      <c r="U388" s="232"/>
      <c r="V388" s="232" t="str">
        <f t="shared" si="17"/>
        <v/>
      </c>
      <c r="W388" s="232"/>
      <c r="X388" s="234">
        <v>369</v>
      </c>
      <c r="Y388" s="232" t="e">
        <f t="shared" si="19"/>
        <v>#VALUE!</v>
      </c>
      <c r="AA388" s="234">
        <v>10369</v>
      </c>
    </row>
    <row r="389" spans="1:27" s="234" customFormat="1" x14ac:dyDescent="0.2">
      <c r="A389" s="333">
        <v>382</v>
      </c>
      <c r="B389" s="334" t="s">
        <v>207</v>
      </c>
      <c r="C389" s="333">
        <v>50</v>
      </c>
      <c r="D389" s="274" t="s">
        <v>26</v>
      </c>
      <c r="E389" s="274"/>
      <c r="F389" s="274"/>
      <c r="G389" s="278"/>
      <c r="H389" s="274" t="s">
        <v>31</v>
      </c>
      <c r="I389" s="279"/>
      <c r="J389" s="274" t="s">
        <v>41</v>
      </c>
      <c r="K389" s="274" t="str">
        <f>VLOOKUP(A389,[0]!名簿女,11)</f>
        <v>小幡　　澪</v>
      </c>
      <c r="L389" s="280" t="s">
        <v>31</v>
      </c>
      <c r="M389" s="280" t="str">
        <f>VLOOKUP(A389,[0]!名簿女,13)</f>
        <v>松　陽</v>
      </c>
      <c r="N389" s="335">
        <f>VLOOKUP(A389,[0]!名簿女,14)</f>
        <v>3</v>
      </c>
      <c r="O389" s="335" t="s">
        <v>41</v>
      </c>
      <c r="P389" s="274"/>
      <c r="Q389" s="335" t="str">
        <f>VLOOKUP(A389,[0]!名簿女,17)</f>
        <v>オバタ　ミオ</v>
      </c>
      <c r="R389" s="274"/>
      <c r="S389" s="274"/>
      <c r="T389" s="333">
        <v>14</v>
      </c>
      <c r="U389" s="232"/>
      <c r="V389" s="232" t="str">
        <f t="shared" si="17"/>
        <v/>
      </c>
      <c r="W389" s="232"/>
      <c r="X389" s="234">
        <v>370</v>
      </c>
      <c r="Y389" s="232" t="e">
        <f t="shared" si="19"/>
        <v>#VALUE!</v>
      </c>
      <c r="AA389" s="234">
        <v>10370</v>
      </c>
    </row>
    <row r="390" spans="1:27" s="234" customFormat="1" x14ac:dyDescent="0.2">
      <c r="A390" s="333">
        <v>91</v>
      </c>
      <c r="B390" s="334" t="s">
        <v>207</v>
      </c>
      <c r="C390" s="333">
        <v>50</v>
      </c>
      <c r="D390" s="274" t="s">
        <v>26</v>
      </c>
      <c r="E390" s="274"/>
      <c r="F390" s="274"/>
      <c r="G390" s="278"/>
      <c r="H390" s="274" t="s">
        <v>31</v>
      </c>
      <c r="I390" s="279"/>
      <c r="J390" s="274" t="s">
        <v>41</v>
      </c>
      <c r="K390" s="274" t="str">
        <f>VLOOKUP(A390,[0]!名簿女,11)</f>
        <v>喜多　晃子</v>
      </c>
      <c r="L390" s="280" t="s">
        <v>31</v>
      </c>
      <c r="M390" s="280" t="str">
        <f>VLOOKUP(A390,[0]!名簿女,13)</f>
        <v>板　津</v>
      </c>
      <c r="N390" s="335">
        <f>VLOOKUP(A390,[0]!名簿女,14)</f>
        <v>3</v>
      </c>
      <c r="O390" s="335" t="s">
        <v>41</v>
      </c>
      <c r="P390" s="274"/>
      <c r="Q390" s="335" t="str">
        <f>VLOOKUP(A390,[0]!名簿女,17)</f>
        <v>キタ　ココ</v>
      </c>
      <c r="R390" s="274"/>
      <c r="S390" s="274"/>
      <c r="T390" s="333">
        <v>15</v>
      </c>
      <c r="U390" s="232"/>
      <c r="V390" s="232" t="str">
        <f t="shared" si="17"/>
        <v/>
      </c>
      <c r="W390" s="232"/>
      <c r="X390" s="234">
        <v>371</v>
      </c>
      <c r="Y390" s="232" t="e">
        <f t="shared" si="19"/>
        <v>#VALUE!</v>
      </c>
      <c r="AA390" s="234">
        <v>10371</v>
      </c>
    </row>
    <row r="391" spans="1:27" s="234" customFormat="1" x14ac:dyDescent="0.2">
      <c r="A391" s="333">
        <v>388</v>
      </c>
      <c r="B391" s="334" t="s">
        <v>207</v>
      </c>
      <c r="C391" s="333">
        <v>50</v>
      </c>
      <c r="D391" s="274" t="s">
        <v>26</v>
      </c>
      <c r="E391" s="274"/>
      <c r="F391" s="274"/>
      <c r="G391" s="278"/>
      <c r="H391" s="274" t="s">
        <v>31</v>
      </c>
      <c r="I391" s="279"/>
      <c r="J391" s="274" t="s">
        <v>41</v>
      </c>
      <c r="K391" s="274" t="str">
        <f>VLOOKUP(A391,[0]!名簿女,11)</f>
        <v>竹本梨々花</v>
      </c>
      <c r="L391" s="280" t="s">
        <v>31</v>
      </c>
      <c r="M391" s="280" t="str">
        <f>VLOOKUP(A391,[0]!名簿女,13)</f>
        <v>松　陽</v>
      </c>
      <c r="N391" s="335">
        <f>VLOOKUP(A391,[0]!名簿女,14)</f>
        <v>3</v>
      </c>
      <c r="O391" s="335" t="s">
        <v>41</v>
      </c>
      <c r="P391" s="274"/>
      <c r="Q391" s="335" t="str">
        <f>VLOOKUP(A391,[0]!名簿女,17)</f>
        <v>タケモト　リリカ</v>
      </c>
      <c r="R391" s="274"/>
      <c r="S391" s="274"/>
      <c r="T391" s="333">
        <v>16</v>
      </c>
      <c r="U391" s="232"/>
      <c r="V391" s="232" t="str">
        <f t="shared" si="17"/>
        <v/>
      </c>
      <c r="W391" s="232"/>
      <c r="X391" s="234">
        <v>372</v>
      </c>
      <c r="Y391" s="232" t="e">
        <f t="shared" si="19"/>
        <v>#VALUE!</v>
      </c>
      <c r="AA391" s="234">
        <v>10372</v>
      </c>
    </row>
    <row r="392" spans="1:27" s="234" customFormat="1" x14ac:dyDescent="0.2">
      <c r="A392" s="333"/>
      <c r="B392" s="334" t="s">
        <v>207</v>
      </c>
      <c r="C392" s="333">
        <v>50</v>
      </c>
      <c r="D392" s="274" t="s">
        <v>26</v>
      </c>
      <c r="E392" s="274"/>
      <c r="F392" s="274"/>
      <c r="G392" s="278"/>
      <c r="H392" s="274" t="s">
        <v>31</v>
      </c>
      <c r="I392" s="279"/>
      <c r="J392" s="274" t="s">
        <v>41</v>
      </c>
      <c r="K392" s="274" t="e">
        <f>VLOOKUP(A392,[0]!名簿女,11)</f>
        <v>#N/A</v>
      </c>
      <c r="L392" s="280" t="s">
        <v>31</v>
      </c>
      <c r="M392" s="280" t="e">
        <f>VLOOKUP(A392,[0]!名簿女,13)</f>
        <v>#N/A</v>
      </c>
      <c r="N392" s="335" t="e">
        <f>VLOOKUP(A392,[0]!名簿女,14)</f>
        <v>#N/A</v>
      </c>
      <c r="O392" s="335" t="s">
        <v>41</v>
      </c>
      <c r="P392" s="274"/>
      <c r="Q392" s="335" t="e">
        <f>VLOOKUP(A392,[0]!名簿女,17)</f>
        <v>#N/A</v>
      </c>
      <c r="R392" s="274"/>
      <c r="S392" s="274"/>
      <c r="T392" s="333">
        <v>17</v>
      </c>
      <c r="U392" s="232"/>
      <c r="V392" s="232" t="str">
        <f t="shared" si="17"/>
        <v/>
      </c>
      <c r="W392" s="232"/>
      <c r="X392" s="234">
        <v>373</v>
      </c>
      <c r="Y392" s="232" t="e">
        <f t="shared" si="19"/>
        <v>#VALUE!</v>
      </c>
      <c r="AA392" s="234">
        <v>10373</v>
      </c>
    </row>
    <row r="393" spans="1:27" s="234" customFormat="1" x14ac:dyDescent="0.2">
      <c r="A393" s="333"/>
      <c r="B393" s="334" t="s">
        <v>207</v>
      </c>
      <c r="C393" s="333">
        <v>50</v>
      </c>
      <c r="D393" s="274" t="s">
        <v>26</v>
      </c>
      <c r="E393" s="274"/>
      <c r="F393" s="274"/>
      <c r="G393" s="278"/>
      <c r="H393" s="274" t="s">
        <v>31</v>
      </c>
      <c r="I393" s="279"/>
      <c r="J393" s="274" t="s">
        <v>41</v>
      </c>
      <c r="K393" s="274" t="e">
        <f>VLOOKUP(A393,[0]!名簿女,11)</f>
        <v>#N/A</v>
      </c>
      <c r="L393" s="280" t="s">
        <v>31</v>
      </c>
      <c r="M393" s="280" t="e">
        <f>VLOOKUP(A393,[0]!名簿女,13)</f>
        <v>#N/A</v>
      </c>
      <c r="N393" s="335" t="e">
        <f>VLOOKUP(A393,[0]!名簿女,14)</f>
        <v>#N/A</v>
      </c>
      <c r="O393" s="335" t="s">
        <v>41</v>
      </c>
      <c r="P393" s="274"/>
      <c r="Q393" s="335" t="e">
        <f>VLOOKUP(A393,[0]!名簿女,17)</f>
        <v>#N/A</v>
      </c>
      <c r="R393" s="274"/>
      <c r="S393" s="274"/>
      <c r="T393" s="333">
        <v>18</v>
      </c>
      <c r="U393" s="232"/>
      <c r="V393" s="232" t="str">
        <f t="shared" si="17"/>
        <v/>
      </c>
      <c r="W393" s="232"/>
      <c r="X393" s="234">
        <v>374</v>
      </c>
      <c r="Y393" s="232" t="e">
        <f t="shared" si="19"/>
        <v>#VALUE!</v>
      </c>
      <c r="AA393" s="234">
        <v>10374</v>
      </c>
    </row>
    <row r="394" spans="1:27" s="234" customFormat="1" x14ac:dyDescent="0.2">
      <c r="A394" s="333"/>
      <c r="B394" s="334" t="s">
        <v>207</v>
      </c>
      <c r="C394" s="333">
        <v>50</v>
      </c>
      <c r="D394" s="274" t="s">
        <v>26</v>
      </c>
      <c r="E394" s="274"/>
      <c r="F394" s="274"/>
      <c r="G394" s="278"/>
      <c r="H394" s="274" t="s">
        <v>31</v>
      </c>
      <c r="I394" s="279"/>
      <c r="J394" s="274" t="s">
        <v>41</v>
      </c>
      <c r="K394" s="274" t="e">
        <f>VLOOKUP(A394,[0]!名簿女,11)</f>
        <v>#N/A</v>
      </c>
      <c r="L394" s="280" t="s">
        <v>31</v>
      </c>
      <c r="M394" s="280" t="e">
        <f>VLOOKUP(A394,[0]!名簿女,13)</f>
        <v>#N/A</v>
      </c>
      <c r="N394" s="335" t="e">
        <f>VLOOKUP(A394,[0]!名簿女,14)</f>
        <v>#N/A</v>
      </c>
      <c r="O394" s="335" t="s">
        <v>41</v>
      </c>
      <c r="P394" s="274"/>
      <c r="Q394" s="335" t="e">
        <f>VLOOKUP(A394,[0]!名簿女,17)</f>
        <v>#N/A</v>
      </c>
      <c r="R394" s="274"/>
      <c r="S394" s="274"/>
      <c r="T394" s="333">
        <v>19</v>
      </c>
      <c r="U394" s="232"/>
      <c r="V394" s="232" t="str">
        <f t="shared" si="17"/>
        <v/>
      </c>
      <c r="W394" s="232"/>
      <c r="X394" s="234">
        <v>375</v>
      </c>
      <c r="Y394" s="232" t="e">
        <f t="shared" si="19"/>
        <v>#VALUE!</v>
      </c>
      <c r="AA394" s="234">
        <v>10375</v>
      </c>
    </row>
    <row r="395" spans="1:27" s="234" customFormat="1" x14ac:dyDescent="0.2">
      <c r="A395" s="333"/>
      <c r="B395" s="334" t="s">
        <v>207</v>
      </c>
      <c r="C395" s="333">
        <v>50</v>
      </c>
      <c r="D395" s="274" t="s">
        <v>26</v>
      </c>
      <c r="E395" s="274"/>
      <c r="F395" s="274"/>
      <c r="G395" s="278"/>
      <c r="H395" s="274" t="s">
        <v>31</v>
      </c>
      <c r="I395" s="279"/>
      <c r="J395" s="274" t="s">
        <v>41</v>
      </c>
      <c r="K395" s="274" t="e">
        <f>VLOOKUP(A395,[0]!名簿女,11)</f>
        <v>#N/A</v>
      </c>
      <c r="L395" s="280" t="s">
        <v>31</v>
      </c>
      <c r="M395" s="280" t="e">
        <f>VLOOKUP(A395,[0]!名簿女,13)</f>
        <v>#N/A</v>
      </c>
      <c r="N395" s="335" t="e">
        <f>VLOOKUP(A395,[0]!名簿女,14)</f>
        <v>#N/A</v>
      </c>
      <c r="O395" s="335" t="s">
        <v>41</v>
      </c>
      <c r="P395" s="274"/>
      <c r="Q395" s="335" t="e">
        <f>VLOOKUP(A395,[0]!名簿女,17)</f>
        <v>#N/A</v>
      </c>
      <c r="R395" s="274"/>
      <c r="S395" s="274"/>
      <c r="T395" s="333">
        <v>20</v>
      </c>
      <c r="U395" s="232"/>
      <c r="V395" s="232" t="str">
        <f t="shared" si="17"/>
        <v/>
      </c>
      <c r="W395" s="232"/>
      <c r="X395" s="234">
        <v>376</v>
      </c>
      <c r="Y395" s="232" t="e">
        <f t="shared" si="19"/>
        <v>#VALUE!</v>
      </c>
      <c r="AA395" s="234">
        <v>10376</v>
      </c>
    </row>
    <row r="396" spans="1:27" s="234" customFormat="1" x14ac:dyDescent="0.2">
      <c r="A396" s="333"/>
      <c r="B396" s="334" t="s">
        <v>207</v>
      </c>
      <c r="C396" s="333">
        <v>50</v>
      </c>
      <c r="D396" s="274" t="s">
        <v>26</v>
      </c>
      <c r="E396" s="274"/>
      <c r="F396" s="274"/>
      <c r="G396" s="278"/>
      <c r="H396" s="274" t="s">
        <v>31</v>
      </c>
      <c r="I396" s="279"/>
      <c r="J396" s="274" t="s">
        <v>41</v>
      </c>
      <c r="K396" s="274" t="e">
        <f>VLOOKUP(A396,[0]!名簿女,11)</f>
        <v>#N/A</v>
      </c>
      <c r="L396" s="280" t="s">
        <v>31</v>
      </c>
      <c r="M396" s="280" t="e">
        <f>VLOOKUP(A396,[0]!名簿女,13)</f>
        <v>#N/A</v>
      </c>
      <c r="N396" s="335" t="e">
        <f>VLOOKUP(A396,[0]!名簿女,14)</f>
        <v>#N/A</v>
      </c>
      <c r="O396" s="335" t="s">
        <v>41</v>
      </c>
      <c r="P396" s="274"/>
      <c r="Q396" s="335" t="e">
        <f>VLOOKUP(A396,[0]!名簿女,17)</f>
        <v>#N/A</v>
      </c>
      <c r="R396" s="274"/>
      <c r="S396" s="274"/>
      <c r="T396" s="333">
        <v>21</v>
      </c>
      <c r="U396" s="232"/>
      <c r="V396" s="232" t="str">
        <f t="shared" si="17"/>
        <v/>
      </c>
      <c r="W396" s="232"/>
      <c r="X396" s="234">
        <v>377</v>
      </c>
      <c r="Y396" s="232" t="e">
        <f t="shared" si="19"/>
        <v>#VALUE!</v>
      </c>
      <c r="AA396" s="234">
        <v>10377</v>
      </c>
    </row>
    <row r="397" spans="1:27" s="234" customFormat="1" x14ac:dyDescent="0.2">
      <c r="A397" s="333"/>
      <c r="B397" s="334" t="s">
        <v>207</v>
      </c>
      <c r="C397" s="333">
        <v>50</v>
      </c>
      <c r="D397" s="274" t="s">
        <v>26</v>
      </c>
      <c r="E397" s="274"/>
      <c r="F397" s="274"/>
      <c r="G397" s="278"/>
      <c r="H397" s="274" t="s">
        <v>31</v>
      </c>
      <c r="I397" s="279"/>
      <c r="J397" s="274" t="s">
        <v>41</v>
      </c>
      <c r="K397" s="274" t="e">
        <f>VLOOKUP(A397,[0]!名簿女,11)</f>
        <v>#N/A</v>
      </c>
      <c r="L397" s="280" t="s">
        <v>31</v>
      </c>
      <c r="M397" s="280" t="e">
        <f>VLOOKUP(A397,[0]!名簿女,13)</f>
        <v>#N/A</v>
      </c>
      <c r="N397" s="335" t="e">
        <f>VLOOKUP(A397,[0]!名簿女,14)</f>
        <v>#N/A</v>
      </c>
      <c r="O397" s="335" t="s">
        <v>41</v>
      </c>
      <c r="P397" s="274"/>
      <c r="Q397" s="335" t="e">
        <f>VLOOKUP(A397,[0]!名簿女,17)</f>
        <v>#N/A</v>
      </c>
      <c r="R397" s="274"/>
      <c r="S397" s="274"/>
      <c r="T397" s="333">
        <v>22</v>
      </c>
      <c r="U397" s="232"/>
      <c r="V397" s="232" t="str">
        <f t="shared" si="17"/>
        <v/>
      </c>
      <c r="W397" s="232"/>
      <c r="X397" s="234">
        <v>378</v>
      </c>
      <c r="Y397" s="232" t="e">
        <f t="shared" si="19"/>
        <v>#VALUE!</v>
      </c>
      <c r="AA397" s="234">
        <v>10378</v>
      </c>
    </row>
    <row r="398" spans="1:27" s="234" customFormat="1" x14ac:dyDescent="0.2">
      <c r="A398" s="333"/>
      <c r="B398" s="334" t="s">
        <v>207</v>
      </c>
      <c r="C398" s="333">
        <v>50</v>
      </c>
      <c r="D398" s="274" t="s">
        <v>26</v>
      </c>
      <c r="E398" s="274"/>
      <c r="F398" s="274"/>
      <c r="G398" s="278"/>
      <c r="H398" s="274" t="s">
        <v>31</v>
      </c>
      <c r="I398" s="279"/>
      <c r="J398" s="274" t="s">
        <v>41</v>
      </c>
      <c r="K398" s="274" t="e">
        <f>VLOOKUP(A398,[0]!名簿女,11)</f>
        <v>#N/A</v>
      </c>
      <c r="L398" s="280" t="s">
        <v>31</v>
      </c>
      <c r="M398" s="280" t="e">
        <f>VLOOKUP(A398,[0]!名簿女,13)</f>
        <v>#N/A</v>
      </c>
      <c r="N398" s="335" t="e">
        <f>VLOOKUP(A398,[0]!名簿女,14)</f>
        <v>#N/A</v>
      </c>
      <c r="O398" s="335" t="s">
        <v>41</v>
      </c>
      <c r="P398" s="274"/>
      <c r="Q398" s="335" t="e">
        <f>VLOOKUP(A398,[0]!名簿女,17)</f>
        <v>#N/A</v>
      </c>
      <c r="R398" s="274"/>
      <c r="S398" s="274"/>
      <c r="T398" s="333">
        <v>23</v>
      </c>
      <c r="U398" s="232"/>
      <c r="V398" s="232" t="str">
        <f t="shared" si="17"/>
        <v/>
      </c>
      <c r="W398" s="232"/>
      <c r="X398" s="234">
        <v>379</v>
      </c>
      <c r="Y398" s="232" t="e">
        <f t="shared" si="19"/>
        <v>#VALUE!</v>
      </c>
      <c r="AA398" s="234">
        <v>10379</v>
      </c>
    </row>
    <row r="399" spans="1:27" s="234" customFormat="1" x14ac:dyDescent="0.2">
      <c r="A399" s="333"/>
      <c r="B399" s="334" t="s">
        <v>207</v>
      </c>
      <c r="C399" s="333">
        <v>50</v>
      </c>
      <c r="D399" s="274" t="s">
        <v>26</v>
      </c>
      <c r="E399" s="274"/>
      <c r="F399" s="274"/>
      <c r="G399" s="278"/>
      <c r="H399" s="274" t="s">
        <v>31</v>
      </c>
      <c r="I399" s="279"/>
      <c r="J399" s="274" t="s">
        <v>41</v>
      </c>
      <c r="K399" s="274" t="e">
        <f>VLOOKUP(A399,[0]!名簿女,11)</f>
        <v>#N/A</v>
      </c>
      <c r="L399" s="280" t="s">
        <v>31</v>
      </c>
      <c r="M399" s="280" t="e">
        <f>VLOOKUP(A399,[0]!名簿女,13)</f>
        <v>#N/A</v>
      </c>
      <c r="N399" s="335" t="e">
        <f>VLOOKUP(A399,[0]!名簿女,14)</f>
        <v>#N/A</v>
      </c>
      <c r="O399" s="335" t="s">
        <v>41</v>
      </c>
      <c r="P399" s="274"/>
      <c r="Q399" s="335" t="e">
        <f>VLOOKUP(A399,[0]!名簿女,17)</f>
        <v>#N/A</v>
      </c>
      <c r="R399" s="274"/>
      <c r="S399" s="274"/>
      <c r="T399" s="333">
        <v>24</v>
      </c>
      <c r="U399" s="232"/>
      <c r="V399" s="232" t="str">
        <f t="shared" si="17"/>
        <v/>
      </c>
      <c r="W399" s="232"/>
      <c r="X399" s="234">
        <v>380</v>
      </c>
      <c r="Y399" s="232" t="e">
        <f t="shared" si="19"/>
        <v>#VALUE!</v>
      </c>
      <c r="AA399" s="234">
        <v>10380</v>
      </c>
    </row>
    <row r="400" spans="1:27" s="234" customFormat="1" x14ac:dyDescent="0.2">
      <c r="A400" s="333"/>
      <c r="B400" s="334" t="s">
        <v>207</v>
      </c>
      <c r="C400" s="333">
        <v>50</v>
      </c>
      <c r="D400" s="274" t="s">
        <v>26</v>
      </c>
      <c r="E400" s="274"/>
      <c r="F400" s="274"/>
      <c r="G400" s="278"/>
      <c r="H400" s="274" t="s">
        <v>31</v>
      </c>
      <c r="I400" s="279"/>
      <c r="J400" s="274" t="s">
        <v>41</v>
      </c>
      <c r="K400" s="274" t="e">
        <f>VLOOKUP(A400,[0]!名簿女,11)</f>
        <v>#N/A</v>
      </c>
      <c r="L400" s="280" t="s">
        <v>31</v>
      </c>
      <c r="M400" s="280" t="e">
        <f>VLOOKUP(A400,[0]!名簿女,13)</f>
        <v>#N/A</v>
      </c>
      <c r="N400" s="335" t="e">
        <f>VLOOKUP(A400,[0]!名簿女,14)</f>
        <v>#N/A</v>
      </c>
      <c r="O400" s="335" t="s">
        <v>41</v>
      </c>
      <c r="P400" s="274"/>
      <c r="Q400" s="335" t="e">
        <f>VLOOKUP(A400,[0]!名簿女,17)</f>
        <v>#N/A</v>
      </c>
      <c r="R400" s="274"/>
      <c r="S400" s="274"/>
      <c r="T400" s="333">
        <v>25</v>
      </c>
      <c r="U400" s="232"/>
      <c r="V400" s="232" t="str">
        <f t="shared" si="17"/>
        <v/>
      </c>
      <c r="W400" s="232"/>
      <c r="X400" s="234">
        <v>381</v>
      </c>
      <c r="Y400" s="232" t="e">
        <f t="shared" si="19"/>
        <v>#VALUE!</v>
      </c>
      <c r="AA400" s="234">
        <v>10381</v>
      </c>
    </row>
    <row r="401" spans="1:27" s="234" customFormat="1" x14ac:dyDescent="0.2">
      <c r="A401" s="333"/>
      <c r="B401" s="334" t="s">
        <v>207</v>
      </c>
      <c r="C401" s="333">
        <v>50</v>
      </c>
      <c r="D401" s="274" t="s">
        <v>26</v>
      </c>
      <c r="E401" s="274"/>
      <c r="F401" s="274"/>
      <c r="G401" s="278"/>
      <c r="H401" s="274" t="s">
        <v>31</v>
      </c>
      <c r="I401" s="279"/>
      <c r="J401" s="274" t="s">
        <v>41</v>
      </c>
      <c r="K401" s="274" t="e">
        <f>VLOOKUP(A401,[0]!名簿女,11)</f>
        <v>#N/A</v>
      </c>
      <c r="L401" s="280" t="s">
        <v>31</v>
      </c>
      <c r="M401" s="280" t="e">
        <f>VLOOKUP(A401,[0]!名簿女,13)</f>
        <v>#N/A</v>
      </c>
      <c r="N401" s="335" t="e">
        <f>VLOOKUP(A401,[0]!名簿女,14)</f>
        <v>#N/A</v>
      </c>
      <c r="O401" s="335" t="s">
        <v>41</v>
      </c>
      <c r="P401" s="274"/>
      <c r="Q401" s="335" t="e">
        <f>VLOOKUP(A401,[0]!名簿女,17)</f>
        <v>#N/A</v>
      </c>
      <c r="R401" s="274"/>
      <c r="S401" s="274"/>
      <c r="T401" s="333">
        <v>26</v>
      </c>
      <c r="U401" s="232"/>
      <c r="V401" s="232" t="str">
        <f t="shared" si="17"/>
        <v/>
      </c>
      <c r="W401" s="232"/>
      <c r="X401" s="234">
        <v>382</v>
      </c>
      <c r="Y401" s="232" t="e">
        <f t="shared" si="19"/>
        <v>#VALUE!</v>
      </c>
      <c r="AA401" s="234">
        <v>10382</v>
      </c>
    </row>
    <row r="402" spans="1:27" s="234" customFormat="1" x14ac:dyDescent="0.2">
      <c r="A402" s="333"/>
      <c r="B402" s="334" t="s">
        <v>207</v>
      </c>
      <c r="C402" s="333">
        <v>50</v>
      </c>
      <c r="D402" s="274" t="s">
        <v>26</v>
      </c>
      <c r="E402" s="274"/>
      <c r="F402" s="274"/>
      <c r="G402" s="278"/>
      <c r="H402" s="274" t="s">
        <v>31</v>
      </c>
      <c r="I402" s="279"/>
      <c r="J402" s="274" t="s">
        <v>41</v>
      </c>
      <c r="K402" s="274" t="e">
        <f>VLOOKUP(A402,[0]!名簿女,11)</f>
        <v>#N/A</v>
      </c>
      <c r="L402" s="280" t="s">
        <v>31</v>
      </c>
      <c r="M402" s="280" t="e">
        <f>VLOOKUP(A402,[0]!名簿女,13)</f>
        <v>#N/A</v>
      </c>
      <c r="N402" s="335" t="e">
        <f>VLOOKUP(A402,[0]!名簿女,14)</f>
        <v>#N/A</v>
      </c>
      <c r="O402" s="335" t="s">
        <v>41</v>
      </c>
      <c r="P402" s="274"/>
      <c r="Q402" s="335" t="e">
        <f>VLOOKUP(A402,[0]!名簿女,17)</f>
        <v>#N/A</v>
      </c>
      <c r="R402" s="274"/>
      <c r="S402" s="274"/>
      <c r="T402" s="333">
        <v>27</v>
      </c>
      <c r="U402" s="232"/>
      <c r="V402" s="232" t="str">
        <f t="shared" si="17"/>
        <v/>
      </c>
      <c r="W402" s="232"/>
      <c r="X402" s="234">
        <v>383</v>
      </c>
      <c r="Y402" s="232" t="e">
        <f t="shared" si="19"/>
        <v>#VALUE!</v>
      </c>
      <c r="AA402" s="234">
        <v>10383</v>
      </c>
    </row>
    <row r="403" spans="1:27" s="234" customFormat="1" x14ac:dyDescent="0.2">
      <c r="A403" s="333"/>
      <c r="B403" s="334" t="s">
        <v>207</v>
      </c>
      <c r="C403" s="333">
        <v>50</v>
      </c>
      <c r="D403" s="274" t="s">
        <v>26</v>
      </c>
      <c r="E403" s="274"/>
      <c r="F403" s="274"/>
      <c r="G403" s="278"/>
      <c r="H403" s="274" t="s">
        <v>31</v>
      </c>
      <c r="I403" s="279"/>
      <c r="J403" s="274" t="s">
        <v>41</v>
      </c>
      <c r="K403" s="274" t="e">
        <f>VLOOKUP(A403,[0]!名簿女,11)</f>
        <v>#N/A</v>
      </c>
      <c r="L403" s="280" t="s">
        <v>31</v>
      </c>
      <c r="M403" s="280" t="e">
        <f>VLOOKUP(A403,[0]!名簿女,13)</f>
        <v>#N/A</v>
      </c>
      <c r="N403" s="335" t="e">
        <f>VLOOKUP(A403,[0]!名簿女,14)</f>
        <v>#N/A</v>
      </c>
      <c r="O403" s="335" t="s">
        <v>41</v>
      </c>
      <c r="P403" s="274"/>
      <c r="Q403" s="335" t="e">
        <f>VLOOKUP(A403,[0]!名簿女,17)</f>
        <v>#N/A</v>
      </c>
      <c r="R403" s="274"/>
      <c r="S403" s="274"/>
      <c r="T403" s="333">
        <v>28</v>
      </c>
      <c r="U403" s="232"/>
      <c r="V403" s="232" t="str">
        <f t="shared" si="17"/>
        <v/>
      </c>
      <c r="W403" s="232"/>
      <c r="X403" s="234">
        <v>384</v>
      </c>
      <c r="Y403" s="232" t="e">
        <f t="shared" si="19"/>
        <v>#VALUE!</v>
      </c>
      <c r="AA403" s="234">
        <v>10384</v>
      </c>
    </row>
    <row r="404" spans="1:27" s="234" customFormat="1" x14ac:dyDescent="0.2">
      <c r="A404" s="333"/>
      <c r="B404" s="334" t="s">
        <v>207</v>
      </c>
      <c r="C404" s="333">
        <v>50</v>
      </c>
      <c r="D404" s="274" t="s">
        <v>26</v>
      </c>
      <c r="E404" s="274"/>
      <c r="F404" s="274"/>
      <c r="G404" s="278"/>
      <c r="H404" s="274" t="s">
        <v>31</v>
      </c>
      <c r="I404" s="279"/>
      <c r="J404" s="274" t="s">
        <v>41</v>
      </c>
      <c r="K404" s="274" t="e">
        <f>VLOOKUP(A404,[0]!名簿女,11)</f>
        <v>#N/A</v>
      </c>
      <c r="L404" s="280" t="s">
        <v>31</v>
      </c>
      <c r="M404" s="280" t="e">
        <f>VLOOKUP(A404,[0]!名簿女,13)</f>
        <v>#N/A</v>
      </c>
      <c r="N404" s="335" t="e">
        <f>VLOOKUP(A404,[0]!名簿女,14)</f>
        <v>#N/A</v>
      </c>
      <c r="O404" s="335" t="s">
        <v>41</v>
      </c>
      <c r="P404" s="274"/>
      <c r="Q404" s="335" t="e">
        <f>VLOOKUP(A404,[0]!名簿女,17)</f>
        <v>#N/A</v>
      </c>
      <c r="R404" s="274"/>
      <c r="S404" s="274"/>
      <c r="T404" s="333">
        <v>29</v>
      </c>
      <c r="U404" s="232"/>
      <c r="V404" s="232" t="str">
        <f t="shared" si="17"/>
        <v/>
      </c>
      <c r="W404" s="232"/>
      <c r="X404" s="234">
        <v>385</v>
      </c>
      <c r="Y404" s="232" t="e">
        <f t="shared" si="19"/>
        <v>#VALUE!</v>
      </c>
      <c r="AA404" s="234">
        <v>10385</v>
      </c>
    </row>
    <row r="405" spans="1:27" s="234" customFormat="1" ht="14.5" thickBot="1" x14ac:dyDescent="0.25">
      <c r="A405" s="336"/>
      <c r="B405" s="337" t="s">
        <v>207</v>
      </c>
      <c r="C405" s="336">
        <v>50</v>
      </c>
      <c r="D405" s="295" t="s">
        <v>26</v>
      </c>
      <c r="E405" s="295"/>
      <c r="F405" s="295"/>
      <c r="G405" s="338"/>
      <c r="H405" s="295" t="s">
        <v>31</v>
      </c>
      <c r="I405" s="339"/>
      <c r="J405" s="295" t="s">
        <v>41</v>
      </c>
      <c r="K405" s="295" t="e">
        <f>VLOOKUP(A405,[0]!名簿女,11)</f>
        <v>#N/A</v>
      </c>
      <c r="L405" s="340" t="s">
        <v>31</v>
      </c>
      <c r="M405" s="340" t="e">
        <f>VLOOKUP(A405,[0]!名簿女,13)</f>
        <v>#N/A</v>
      </c>
      <c r="N405" s="341" t="e">
        <f>VLOOKUP(A405,[0]!名簿女,14)</f>
        <v>#N/A</v>
      </c>
      <c r="O405" s="341" t="s">
        <v>41</v>
      </c>
      <c r="P405" s="295"/>
      <c r="Q405" s="341" t="e">
        <f>VLOOKUP(A405,[0]!名簿女,17)</f>
        <v>#N/A</v>
      </c>
      <c r="R405" s="295"/>
      <c r="S405" s="295"/>
      <c r="T405" s="336">
        <v>30</v>
      </c>
      <c r="U405" s="232"/>
      <c r="V405" s="232" t="str">
        <f t="shared" ref="V405:V446" si="20">IF(OR(G405="",G405="DNS",G405="DQ",G405="NM"),"",(E405*60+G405))</f>
        <v/>
      </c>
      <c r="W405" s="232"/>
      <c r="X405" s="234">
        <v>386</v>
      </c>
      <c r="Y405" s="232" t="e">
        <f t="shared" si="19"/>
        <v>#VALUE!</v>
      </c>
      <c r="AA405" s="234">
        <v>10386</v>
      </c>
    </row>
    <row r="406" spans="1:27" s="234" customFormat="1" ht="14.5" thickBot="1" x14ac:dyDescent="0.25">
      <c r="A406" s="255"/>
      <c r="B406" s="262" t="s">
        <v>207</v>
      </c>
      <c r="C406" s="255"/>
      <c r="D406" s="232"/>
      <c r="E406" s="232"/>
      <c r="F406" s="232"/>
      <c r="G406" s="256"/>
      <c r="H406" s="232" t="s">
        <v>31</v>
      </c>
      <c r="I406" s="257"/>
      <c r="J406" s="232" t="s">
        <v>41</v>
      </c>
      <c r="K406" s="232" t="e">
        <f>VLOOKUP(A406,[0]!名簿女,11)</f>
        <v>#N/A</v>
      </c>
      <c r="L406" s="258" t="s">
        <v>31</v>
      </c>
      <c r="M406" s="258" t="e">
        <f>VLOOKUP(A406,[0]!名簿女,13)</f>
        <v>#N/A</v>
      </c>
      <c r="N406" s="234" t="e">
        <f>VLOOKUP(A406,[0]!名簿女,14)</f>
        <v>#N/A</v>
      </c>
      <c r="O406" s="234" t="s">
        <v>41</v>
      </c>
      <c r="P406" s="232"/>
      <c r="Q406" s="234" t="e">
        <f>VLOOKUP(A406,[0]!名簿女,17)</f>
        <v>#N/A</v>
      </c>
      <c r="R406" s="232"/>
      <c r="S406" s="232"/>
      <c r="T406" s="255"/>
      <c r="U406" s="232"/>
      <c r="V406" s="232" t="str">
        <f t="shared" si="20"/>
        <v/>
      </c>
      <c r="W406" s="232"/>
      <c r="X406" s="234">
        <v>387</v>
      </c>
      <c r="Y406" s="232"/>
      <c r="AA406" s="234">
        <v>10387</v>
      </c>
    </row>
    <row r="407" spans="1:27" s="234" customFormat="1" x14ac:dyDescent="0.2">
      <c r="A407" s="326"/>
      <c r="B407" s="327" t="s">
        <v>207</v>
      </c>
      <c r="C407" s="328">
        <v>1.1000000000000001</v>
      </c>
      <c r="D407" s="294" t="s">
        <v>13</v>
      </c>
      <c r="E407" s="294"/>
      <c r="F407" s="294"/>
      <c r="G407" s="329"/>
      <c r="H407" s="294" t="s">
        <v>31</v>
      </c>
      <c r="I407" s="330"/>
      <c r="J407" s="294" t="s">
        <v>41</v>
      </c>
      <c r="K407" s="294" t="e">
        <f>VLOOKUP(A407,[0]!名簿女,11)</f>
        <v>#N/A</v>
      </c>
      <c r="L407" s="331" t="s">
        <v>31</v>
      </c>
      <c r="M407" s="331" t="e">
        <f>VLOOKUP(A407,[0]!名簿女,13)</f>
        <v>#N/A</v>
      </c>
      <c r="N407" s="332" t="e">
        <f>VLOOKUP(A407,[0]!名簿女,14)</f>
        <v>#N/A</v>
      </c>
      <c r="O407" s="332" t="s">
        <v>41</v>
      </c>
      <c r="P407" s="294"/>
      <c r="Q407" s="332" t="e">
        <f>VLOOKUP(A407,[0]!名簿女,17)</f>
        <v>#N/A</v>
      </c>
      <c r="R407" s="294"/>
      <c r="S407" s="294">
        <v>1</v>
      </c>
      <c r="T407" s="328">
        <v>1</v>
      </c>
      <c r="U407" s="232"/>
      <c r="V407" s="232" t="str">
        <f t="shared" si="20"/>
        <v/>
      </c>
      <c r="W407" s="232" t="e">
        <f>RANK(V407,$V$407:$V$438,1)</f>
        <v>#VALUE!</v>
      </c>
      <c r="X407" s="234">
        <v>388</v>
      </c>
      <c r="Y407" s="232" t="e">
        <f>RANK(V407,V407:V414,1)</f>
        <v>#VALUE!</v>
      </c>
      <c r="AA407" s="234">
        <v>10388</v>
      </c>
    </row>
    <row r="408" spans="1:27" s="234" customFormat="1" x14ac:dyDescent="0.2">
      <c r="A408" s="333">
        <v>575</v>
      </c>
      <c r="B408" s="334" t="s">
        <v>207</v>
      </c>
      <c r="C408" s="333">
        <v>1.1000000000000001</v>
      </c>
      <c r="D408" s="274" t="s">
        <v>13</v>
      </c>
      <c r="E408" s="274"/>
      <c r="F408" s="274"/>
      <c r="G408" s="278"/>
      <c r="H408" s="274" t="s">
        <v>31</v>
      </c>
      <c r="I408" s="279"/>
      <c r="J408" s="274" t="s">
        <v>41</v>
      </c>
      <c r="K408" s="274" t="str">
        <f>VLOOKUP(A408,[0]!名簿女,11)</f>
        <v>岡山　凜音</v>
      </c>
      <c r="L408" s="280" t="s">
        <v>31</v>
      </c>
      <c r="M408" s="280" t="str">
        <f>VLOOKUP(A408,[0]!名簿女,13)</f>
        <v>南　部</v>
      </c>
      <c r="N408" s="335">
        <f>VLOOKUP(A408,[0]!名簿女,14)</f>
        <v>1</v>
      </c>
      <c r="O408" s="335" t="s">
        <v>41</v>
      </c>
      <c r="P408" s="274"/>
      <c r="Q408" s="335" t="str">
        <f>VLOOKUP(A408,[0]!名簿女,17)</f>
        <v>オカヤマ　リオ</v>
      </c>
      <c r="R408" s="274"/>
      <c r="S408" s="274">
        <v>1</v>
      </c>
      <c r="T408" s="333">
        <v>2</v>
      </c>
      <c r="U408" s="232"/>
      <c r="V408" s="232" t="str">
        <f t="shared" si="20"/>
        <v/>
      </c>
      <c r="W408" s="232" t="e">
        <f t="shared" ref="W408:W438" si="21">RANK(V408,$V$407:$V$438,1)</f>
        <v>#VALUE!</v>
      </c>
      <c r="X408" s="234">
        <v>389</v>
      </c>
      <c r="Y408" s="232" t="e">
        <f>RANK(V408,V407:V414,1)</f>
        <v>#VALUE!</v>
      </c>
      <c r="AA408" s="234">
        <v>10389</v>
      </c>
    </row>
    <row r="409" spans="1:27" s="234" customFormat="1" x14ac:dyDescent="0.2">
      <c r="A409" s="333">
        <v>991</v>
      </c>
      <c r="B409" s="334" t="s">
        <v>207</v>
      </c>
      <c r="C409" s="333">
        <v>1.1000000000000001</v>
      </c>
      <c r="D409" s="274" t="s">
        <v>13</v>
      </c>
      <c r="E409" s="274"/>
      <c r="F409" s="274"/>
      <c r="G409" s="278"/>
      <c r="H409" s="274" t="s">
        <v>31</v>
      </c>
      <c r="I409" s="279"/>
      <c r="J409" s="274" t="s">
        <v>41</v>
      </c>
      <c r="K409" s="274" t="str">
        <f>VLOOKUP(A409,[0]!名簿女,11)</f>
        <v>村上　真佳</v>
      </c>
      <c r="L409" s="280" t="s">
        <v>31</v>
      </c>
      <c r="M409" s="280" t="str">
        <f>VLOOKUP(A409,[0]!名簿女,13)</f>
        <v>安　宅</v>
      </c>
      <c r="N409" s="335">
        <f>VLOOKUP(A409,[0]!名簿女,14)</f>
        <v>2</v>
      </c>
      <c r="O409" s="335" t="s">
        <v>41</v>
      </c>
      <c r="P409" s="274"/>
      <c r="Q409" s="335" t="str">
        <f>VLOOKUP(A409,[0]!名簿女,17)</f>
        <v>ムラカミ　モカ</v>
      </c>
      <c r="R409" s="274"/>
      <c r="S409" s="274">
        <v>1</v>
      </c>
      <c r="T409" s="333">
        <v>3</v>
      </c>
      <c r="U409" s="232"/>
      <c r="V409" s="232" t="str">
        <f t="shared" si="20"/>
        <v/>
      </c>
      <c r="W409" s="232" t="e">
        <f t="shared" si="21"/>
        <v>#VALUE!</v>
      </c>
      <c r="X409" s="234">
        <v>390</v>
      </c>
      <c r="Y409" s="232" t="e">
        <f>RANK(V409,V407:V414,1)</f>
        <v>#VALUE!</v>
      </c>
      <c r="AA409" s="234">
        <v>10390</v>
      </c>
    </row>
    <row r="410" spans="1:27" s="234" customFormat="1" x14ac:dyDescent="0.2">
      <c r="A410" s="333">
        <v>884</v>
      </c>
      <c r="B410" s="334" t="s">
        <v>207</v>
      </c>
      <c r="C410" s="333">
        <v>1.1000000000000001</v>
      </c>
      <c r="D410" s="274" t="s">
        <v>13</v>
      </c>
      <c r="E410" s="274"/>
      <c r="F410" s="274"/>
      <c r="G410" s="278"/>
      <c r="H410" s="274" t="s">
        <v>31</v>
      </c>
      <c r="I410" s="279"/>
      <c r="J410" s="274" t="s">
        <v>41</v>
      </c>
      <c r="K410" s="274" t="str">
        <f>VLOOKUP(A410,[0]!名簿女,11)</f>
        <v>村田　夏希</v>
      </c>
      <c r="L410" s="280" t="s">
        <v>31</v>
      </c>
      <c r="M410" s="280" t="str">
        <f>VLOOKUP(A410,[0]!名簿女,13)</f>
        <v>松東みどり</v>
      </c>
      <c r="N410" s="335">
        <f>VLOOKUP(A410,[0]!名簿女,14)</f>
        <v>2</v>
      </c>
      <c r="O410" s="335" t="s">
        <v>41</v>
      </c>
      <c r="P410" s="274"/>
      <c r="Q410" s="335" t="str">
        <f>VLOOKUP(A410,[0]!名簿女,17)</f>
        <v>ムラタ　ナツキ</v>
      </c>
      <c r="R410" s="274"/>
      <c r="S410" s="274">
        <v>1</v>
      </c>
      <c r="T410" s="333">
        <v>4</v>
      </c>
      <c r="U410" s="232"/>
      <c r="V410" s="232" t="str">
        <f t="shared" si="20"/>
        <v/>
      </c>
      <c r="W410" s="232" t="e">
        <f t="shared" si="21"/>
        <v>#VALUE!</v>
      </c>
      <c r="X410" s="234">
        <v>391</v>
      </c>
      <c r="Y410" s="232" t="e">
        <f>RANK(V410,V407:V414,1)</f>
        <v>#VALUE!</v>
      </c>
      <c r="AA410" s="234">
        <v>10391</v>
      </c>
    </row>
    <row r="411" spans="1:27" s="234" customFormat="1" x14ac:dyDescent="0.2">
      <c r="A411" s="274">
        <v>302</v>
      </c>
      <c r="B411" s="334" t="s">
        <v>207</v>
      </c>
      <c r="C411" s="333">
        <v>1.1000000000000001</v>
      </c>
      <c r="D411" s="274" t="s">
        <v>13</v>
      </c>
      <c r="E411" s="274"/>
      <c r="F411" s="274"/>
      <c r="G411" s="278"/>
      <c r="H411" s="274" t="s">
        <v>31</v>
      </c>
      <c r="I411" s="279"/>
      <c r="J411" s="274" t="s">
        <v>41</v>
      </c>
      <c r="K411" s="274" t="str">
        <f>VLOOKUP(A411,[0]!名簿女,11)</f>
        <v>石本　愛佳</v>
      </c>
      <c r="L411" s="280" t="s">
        <v>31</v>
      </c>
      <c r="M411" s="280" t="str">
        <f>VLOOKUP(A411,[0]!名簿女,13)</f>
        <v>松　陽</v>
      </c>
      <c r="N411" s="335">
        <f>VLOOKUP(A411,[0]!名簿女,14)</f>
        <v>2</v>
      </c>
      <c r="O411" s="335" t="s">
        <v>41</v>
      </c>
      <c r="P411" s="274"/>
      <c r="Q411" s="335" t="str">
        <f>VLOOKUP(A411,[0]!名簿女,17)</f>
        <v>イシモト　アイカ</v>
      </c>
      <c r="R411" s="274"/>
      <c r="S411" s="274">
        <v>1</v>
      </c>
      <c r="T411" s="274">
        <v>5</v>
      </c>
      <c r="U411" s="232"/>
      <c r="V411" s="232" t="str">
        <f t="shared" si="20"/>
        <v/>
      </c>
      <c r="W411" s="232" t="e">
        <f t="shared" si="21"/>
        <v>#VALUE!</v>
      </c>
      <c r="X411" s="234">
        <v>392</v>
      </c>
      <c r="Y411" s="232" t="e">
        <f>RANK(V411,V407:V414,1)</f>
        <v>#VALUE!</v>
      </c>
      <c r="AA411" s="234">
        <v>10392</v>
      </c>
    </row>
    <row r="412" spans="1:27" s="234" customFormat="1" x14ac:dyDescent="0.2">
      <c r="A412" s="333">
        <v>202</v>
      </c>
      <c r="B412" s="334" t="s">
        <v>207</v>
      </c>
      <c r="C412" s="333">
        <v>1.1000000000000001</v>
      </c>
      <c r="D412" s="274" t="s">
        <v>13</v>
      </c>
      <c r="E412" s="274"/>
      <c r="F412" s="274"/>
      <c r="G412" s="278"/>
      <c r="H412" s="274" t="s">
        <v>31</v>
      </c>
      <c r="I412" s="279"/>
      <c r="J412" s="274" t="s">
        <v>41</v>
      </c>
      <c r="K412" s="274" t="str">
        <f>VLOOKUP(A412,[0]!名簿女,11)</f>
        <v>滝本　茉央</v>
      </c>
      <c r="L412" s="280" t="s">
        <v>31</v>
      </c>
      <c r="M412" s="280" t="str">
        <f>VLOOKUP(A412,[0]!名簿女,13)</f>
        <v>丸　内</v>
      </c>
      <c r="N412" s="335">
        <f>VLOOKUP(A412,[0]!名簿女,14)</f>
        <v>1</v>
      </c>
      <c r="O412" s="335" t="s">
        <v>41</v>
      </c>
      <c r="P412" s="274"/>
      <c r="Q412" s="335" t="str">
        <f>VLOOKUP(A412,[0]!名簿女,17)</f>
        <v>タキモト　マオ</v>
      </c>
      <c r="R412" s="274"/>
      <c r="S412" s="274">
        <v>1</v>
      </c>
      <c r="T412" s="333">
        <v>6</v>
      </c>
      <c r="U412" s="232"/>
      <c r="V412" s="232" t="str">
        <f t="shared" si="20"/>
        <v/>
      </c>
      <c r="W412" s="232" t="e">
        <f t="shared" si="21"/>
        <v>#VALUE!</v>
      </c>
      <c r="X412" s="234">
        <v>393</v>
      </c>
      <c r="Y412" s="232" t="e">
        <f>RANK(V412,V407:V414,1)</f>
        <v>#VALUE!</v>
      </c>
      <c r="AA412" s="234">
        <v>10393</v>
      </c>
    </row>
    <row r="413" spans="1:27" s="234" customFormat="1" x14ac:dyDescent="0.2">
      <c r="A413" s="333">
        <v>97</v>
      </c>
      <c r="B413" s="334" t="s">
        <v>207</v>
      </c>
      <c r="C413" s="333">
        <v>1.1000000000000001</v>
      </c>
      <c r="D413" s="274" t="s">
        <v>13</v>
      </c>
      <c r="E413" s="274"/>
      <c r="F413" s="274"/>
      <c r="G413" s="278"/>
      <c r="H413" s="274" t="s">
        <v>31</v>
      </c>
      <c r="I413" s="279"/>
      <c r="J413" s="274" t="s">
        <v>41</v>
      </c>
      <c r="K413" s="274" t="str">
        <f>VLOOKUP(A413,[0]!名簿女,11)</f>
        <v>成田　るあ</v>
      </c>
      <c r="L413" s="280" t="s">
        <v>31</v>
      </c>
      <c r="M413" s="280" t="str">
        <f>VLOOKUP(A413,[0]!名簿女,13)</f>
        <v>板　津</v>
      </c>
      <c r="N413" s="335">
        <f>VLOOKUP(A413,[0]!名簿女,14)</f>
        <v>2</v>
      </c>
      <c r="O413" s="335" t="s">
        <v>41</v>
      </c>
      <c r="P413" s="274"/>
      <c r="Q413" s="335" t="str">
        <f>VLOOKUP(A413,[0]!名簿女,17)</f>
        <v>ナリタ　ルア</v>
      </c>
      <c r="R413" s="274"/>
      <c r="S413" s="274">
        <v>1</v>
      </c>
      <c r="T413" s="333">
        <v>7</v>
      </c>
      <c r="U413" s="232"/>
      <c r="V413" s="232" t="str">
        <f t="shared" si="20"/>
        <v/>
      </c>
      <c r="W413" s="232" t="e">
        <f t="shared" si="21"/>
        <v>#VALUE!</v>
      </c>
      <c r="X413" s="234">
        <v>394</v>
      </c>
      <c r="Y413" s="232" t="e">
        <f>RANK(V413,V407:V414,1)</f>
        <v>#VALUE!</v>
      </c>
      <c r="AA413" s="234">
        <v>10394</v>
      </c>
    </row>
    <row r="414" spans="1:27" s="234" customFormat="1" ht="14.5" thickBot="1" x14ac:dyDescent="0.25">
      <c r="A414" s="336">
        <v>195</v>
      </c>
      <c r="B414" s="337" t="s">
        <v>207</v>
      </c>
      <c r="C414" s="336">
        <v>1.1000000000000001</v>
      </c>
      <c r="D414" s="295" t="s">
        <v>13</v>
      </c>
      <c r="E414" s="295"/>
      <c r="F414" s="295"/>
      <c r="G414" s="338"/>
      <c r="H414" s="295" t="s">
        <v>31</v>
      </c>
      <c r="I414" s="339"/>
      <c r="J414" s="295" t="s">
        <v>41</v>
      </c>
      <c r="K414" s="295" t="str">
        <f>VLOOKUP(A414,[0]!名簿女,11)</f>
        <v>阿戸　洸花</v>
      </c>
      <c r="L414" s="340" t="s">
        <v>31</v>
      </c>
      <c r="M414" s="340" t="str">
        <f>VLOOKUP(A414,[0]!名簿女,13)</f>
        <v>芦　城</v>
      </c>
      <c r="N414" s="341">
        <f>VLOOKUP(A414,[0]!名簿女,14)</f>
        <v>2</v>
      </c>
      <c r="O414" s="341" t="s">
        <v>41</v>
      </c>
      <c r="P414" s="295"/>
      <c r="Q414" s="341" t="str">
        <f>VLOOKUP(A414,[0]!名簿女,17)</f>
        <v>アド　ホノカ</v>
      </c>
      <c r="R414" s="295"/>
      <c r="S414" s="295">
        <v>1</v>
      </c>
      <c r="T414" s="336">
        <v>8</v>
      </c>
      <c r="U414" s="232"/>
      <c r="V414" s="232" t="str">
        <f t="shared" si="20"/>
        <v/>
      </c>
      <c r="W414" s="232" t="e">
        <f t="shared" si="21"/>
        <v>#VALUE!</v>
      </c>
      <c r="X414" s="234">
        <v>395</v>
      </c>
      <c r="Y414" s="232" t="e">
        <f>RANK(V414,V407:V414,1)</f>
        <v>#VALUE!</v>
      </c>
      <c r="AA414" s="234">
        <v>10395</v>
      </c>
    </row>
    <row r="415" spans="1:27" s="234" customFormat="1" x14ac:dyDescent="0.2">
      <c r="A415" s="328"/>
      <c r="B415" s="327" t="s">
        <v>207</v>
      </c>
      <c r="C415" s="328">
        <v>1.1000000000000001</v>
      </c>
      <c r="D415" s="294" t="s">
        <v>13</v>
      </c>
      <c r="E415" s="294"/>
      <c r="F415" s="294"/>
      <c r="G415" s="329"/>
      <c r="H415" s="294" t="s">
        <v>31</v>
      </c>
      <c r="I415" s="330"/>
      <c r="J415" s="294" t="s">
        <v>41</v>
      </c>
      <c r="K415" s="294" t="e">
        <f>VLOOKUP(A415,[0]!名簿女,11)</f>
        <v>#N/A</v>
      </c>
      <c r="L415" s="331" t="s">
        <v>31</v>
      </c>
      <c r="M415" s="331" t="e">
        <f>VLOOKUP(A415,[0]!名簿女,13)</f>
        <v>#N/A</v>
      </c>
      <c r="N415" s="332" t="e">
        <f>VLOOKUP(A415,[0]!名簿女,14)</f>
        <v>#N/A</v>
      </c>
      <c r="O415" s="332" t="s">
        <v>41</v>
      </c>
      <c r="P415" s="294"/>
      <c r="Q415" s="332" t="e">
        <f>VLOOKUP(A415,[0]!名簿女,17)</f>
        <v>#N/A</v>
      </c>
      <c r="R415" s="294"/>
      <c r="S415" s="294">
        <v>2</v>
      </c>
      <c r="T415" s="328">
        <v>1</v>
      </c>
      <c r="U415" s="232"/>
      <c r="V415" s="232" t="str">
        <f t="shared" si="20"/>
        <v/>
      </c>
      <c r="W415" s="232" t="e">
        <f t="shared" si="21"/>
        <v>#VALUE!</v>
      </c>
      <c r="X415" s="234">
        <v>396</v>
      </c>
      <c r="Y415" s="232" t="e">
        <f>RANK(V415,V415:V422,1)</f>
        <v>#VALUE!</v>
      </c>
      <c r="AA415" s="234">
        <v>10396</v>
      </c>
    </row>
    <row r="416" spans="1:27" s="234" customFormat="1" x14ac:dyDescent="0.2">
      <c r="A416" s="333">
        <v>607</v>
      </c>
      <c r="B416" s="334" t="s">
        <v>207</v>
      </c>
      <c r="C416" s="333">
        <v>1.1000000000000001</v>
      </c>
      <c r="D416" s="274" t="s">
        <v>13</v>
      </c>
      <c r="E416" s="274"/>
      <c r="F416" s="274"/>
      <c r="G416" s="278"/>
      <c r="H416" s="274" t="s">
        <v>31</v>
      </c>
      <c r="I416" s="279"/>
      <c r="J416" s="274" t="s">
        <v>41</v>
      </c>
      <c r="K416" s="274" t="str">
        <f>VLOOKUP(A416,[0]!名簿女,11)</f>
        <v>藤田　紗良</v>
      </c>
      <c r="L416" s="280" t="s">
        <v>31</v>
      </c>
      <c r="M416" s="280" t="str">
        <f>VLOOKUP(A416,[0]!名簿女,13)</f>
        <v>中　海</v>
      </c>
      <c r="N416" s="335">
        <f>VLOOKUP(A416,[0]!名簿女,14)</f>
        <v>1</v>
      </c>
      <c r="O416" s="335" t="s">
        <v>41</v>
      </c>
      <c r="P416" s="274"/>
      <c r="Q416" s="335" t="str">
        <f>VLOOKUP(A416,[0]!名簿女,17)</f>
        <v>フジタ　サラ</v>
      </c>
      <c r="R416" s="274"/>
      <c r="S416" s="274">
        <v>2</v>
      </c>
      <c r="T416" s="333">
        <v>2</v>
      </c>
      <c r="U416" s="232"/>
      <c r="V416" s="232" t="str">
        <f t="shared" si="20"/>
        <v/>
      </c>
      <c r="W416" s="232" t="e">
        <f t="shared" si="21"/>
        <v>#VALUE!</v>
      </c>
      <c r="X416" s="234">
        <v>397</v>
      </c>
      <c r="Y416" s="232" t="e">
        <f>RANK(V416,V415:V422,1)</f>
        <v>#VALUE!</v>
      </c>
      <c r="AA416" s="234">
        <v>10397</v>
      </c>
    </row>
    <row r="417" spans="1:27" s="234" customFormat="1" x14ac:dyDescent="0.2">
      <c r="A417" s="333">
        <v>242</v>
      </c>
      <c r="B417" s="334" t="s">
        <v>207</v>
      </c>
      <c r="C417" s="333">
        <v>1.1000000000000001</v>
      </c>
      <c r="D417" s="274" t="s">
        <v>13</v>
      </c>
      <c r="E417" s="274"/>
      <c r="F417" s="274"/>
      <c r="G417" s="278"/>
      <c r="H417" s="274" t="s">
        <v>31</v>
      </c>
      <c r="I417" s="279"/>
      <c r="J417" s="274" t="s">
        <v>41</v>
      </c>
      <c r="K417" s="274" t="str">
        <f>VLOOKUP(A417,[0]!名簿女,11)</f>
        <v>金谷　星来</v>
      </c>
      <c r="L417" s="280" t="s">
        <v>31</v>
      </c>
      <c r="M417" s="280" t="str">
        <f>VLOOKUP(A417,[0]!名簿女,13)</f>
        <v>丸　内</v>
      </c>
      <c r="N417" s="335">
        <f>VLOOKUP(A417,[0]!名簿女,14)</f>
        <v>2</v>
      </c>
      <c r="O417" s="335" t="s">
        <v>41</v>
      </c>
      <c r="P417" s="274"/>
      <c r="Q417" s="335" t="str">
        <f>VLOOKUP(A417,[0]!名簿女,17)</f>
        <v>カナヤ　セイラ</v>
      </c>
      <c r="R417" s="274"/>
      <c r="S417" s="274">
        <v>2</v>
      </c>
      <c r="T417" s="333">
        <v>3</v>
      </c>
      <c r="U417" s="232"/>
      <c r="V417" s="232" t="str">
        <f t="shared" si="20"/>
        <v/>
      </c>
      <c r="W417" s="232" t="e">
        <f t="shared" si="21"/>
        <v>#VALUE!</v>
      </c>
      <c r="X417" s="234">
        <v>398</v>
      </c>
      <c r="Y417" s="232" t="e">
        <f>RANK(V417,V415:V422,1)</f>
        <v>#VALUE!</v>
      </c>
      <c r="AA417" s="234">
        <v>10398</v>
      </c>
    </row>
    <row r="418" spans="1:27" s="234" customFormat="1" x14ac:dyDescent="0.2">
      <c r="A418" s="333">
        <v>196</v>
      </c>
      <c r="B418" s="334" t="s">
        <v>207</v>
      </c>
      <c r="C418" s="333">
        <v>1.1000000000000001</v>
      </c>
      <c r="D418" s="274" t="s">
        <v>13</v>
      </c>
      <c r="E418" s="274"/>
      <c r="F418" s="274"/>
      <c r="G418" s="278"/>
      <c r="H418" s="274" t="s">
        <v>31</v>
      </c>
      <c r="I418" s="279"/>
      <c r="J418" s="274" t="s">
        <v>41</v>
      </c>
      <c r="K418" s="274" t="str">
        <f>VLOOKUP(A418,[0]!名簿女,11)</f>
        <v>山田　結衣</v>
      </c>
      <c r="L418" s="280" t="s">
        <v>31</v>
      </c>
      <c r="M418" s="280" t="str">
        <f>VLOOKUP(A418,[0]!名簿女,13)</f>
        <v>芦　城</v>
      </c>
      <c r="N418" s="335">
        <f>VLOOKUP(A418,[0]!名簿女,14)</f>
        <v>2</v>
      </c>
      <c r="O418" s="335" t="s">
        <v>41</v>
      </c>
      <c r="P418" s="274"/>
      <c r="Q418" s="335" t="str">
        <f>VLOOKUP(A418,[0]!名簿女,17)</f>
        <v>ヤマダ　ユイ</v>
      </c>
      <c r="R418" s="274"/>
      <c r="S418" s="274">
        <v>2</v>
      </c>
      <c r="T418" s="333">
        <v>4</v>
      </c>
      <c r="U418" s="232"/>
      <c r="V418" s="232" t="str">
        <f t="shared" si="20"/>
        <v/>
      </c>
      <c r="W418" s="232" t="e">
        <f t="shared" si="21"/>
        <v>#VALUE!</v>
      </c>
      <c r="X418" s="234">
        <v>399</v>
      </c>
      <c r="Y418" s="232" t="e">
        <f>RANK(V418,V415:V422,1)</f>
        <v>#VALUE!</v>
      </c>
      <c r="AA418" s="234">
        <v>10399</v>
      </c>
    </row>
    <row r="419" spans="1:27" s="234" customFormat="1" x14ac:dyDescent="0.2">
      <c r="A419" s="274">
        <v>303</v>
      </c>
      <c r="B419" s="334" t="s">
        <v>207</v>
      </c>
      <c r="C419" s="333">
        <v>1.1000000000000001</v>
      </c>
      <c r="D419" s="274" t="s">
        <v>13</v>
      </c>
      <c r="E419" s="276"/>
      <c r="F419" s="274"/>
      <c r="G419" s="278"/>
      <c r="H419" s="274" t="s">
        <v>31</v>
      </c>
      <c r="I419" s="279"/>
      <c r="J419" s="274" t="s">
        <v>41</v>
      </c>
      <c r="K419" s="274" t="str">
        <f>VLOOKUP(A419,[0]!名簿女,11)</f>
        <v>大田　愛乃</v>
      </c>
      <c r="L419" s="274" t="s">
        <v>31</v>
      </c>
      <c r="M419" s="274" t="str">
        <f>VLOOKUP(A419,[0]!名簿女,13)</f>
        <v>松　陽</v>
      </c>
      <c r="N419" s="335">
        <f>VLOOKUP(A419,[0]!名簿女,14)</f>
        <v>2</v>
      </c>
      <c r="O419" s="335" t="s">
        <v>41</v>
      </c>
      <c r="P419" s="274"/>
      <c r="Q419" s="335" t="str">
        <f>VLOOKUP(A419,[0]!名簿女,17)</f>
        <v>オオタ　マナノ</v>
      </c>
      <c r="R419" s="274"/>
      <c r="S419" s="274">
        <v>2</v>
      </c>
      <c r="T419" s="274">
        <v>5</v>
      </c>
      <c r="U419" s="232"/>
      <c r="V419" s="232" t="str">
        <f t="shared" si="20"/>
        <v/>
      </c>
      <c r="W419" s="232" t="e">
        <f t="shared" si="21"/>
        <v>#VALUE!</v>
      </c>
      <c r="X419" s="234">
        <v>400</v>
      </c>
      <c r="Y419" s="232" t="e">
        <f>RANK(V419,V415:V422,1)</f>
        <v>#VALUE!</v>
      </c>
      <c r="AA419" s="234">
        <v>10400</v>
      </c>
    </row>
    <row r="420" spans="1:27" s="234" customFormat="1" x14ac:dyDescent="0.2">
      <c r="A420" s="333">
        <v>95</v>
      </c>
      <c r="B420" s="334" t="s">
        <v>207</v>
      </c>
      <c r="C420" s="333">
        <v>1.1000000000000001</v>
      </c>
      <c r="D420" s="274" t="s">
        <v>13</v>
      </c>
      <c r="E420" s="274"/>
      <c r="F420" s="274"/>
      <c r="G420" s="278"/>
      <c r="H420" s="274" t="s">
        <v>31</v>
      </c>
      <c r="I420" s="279"/>
      <c r="J420" s="274" t="s">
        <v>41</v>
      </c>
      <c r="K420" s="274" t="str">
        <f>VLOOKUP(A420,[0]!名簿女,11)</f>
        <v>鈴木　柑那</v>
      </c>
      <c r="L420" s="280" t="s">
        <v>31</v>
      </c>
      <c r="M420" s="280" t="str">
        <f>VLOOKUP(A420,[0]!名簿女,13)</f>
        <v>板　津</v>
      </c>
      <c r="N420" s="335">
        <f>VLOOKUP(A420,[0]!名簿女,14)</f>
        <v>2</v>
      </c>
      <c r="O420" s="335" t="s">
        <v>41</v>
      </c>
      <c r="P420" s="274"/>
      <c r="Q420" s="335" t="str">
        <f>VLOOKUP(A420,[0]!名簿女,17)</f>
        <v>スズキ　カンナ</v>
      </c>
      <c r="R420" s="274"/>
      <c r="S420" s="274">
        <v>2</v>
      </c>
      <c r="T420" s="333">
        <v>6</v>
      </c>
      <c r="U420" s="232"/>
      <c r="V420" s="232" t="str">
        <f t="shared" si="20"/>
        <v/>
      </c>
      <c r="W420" s="232" t="e">
        <f t="shared" si="21"/>
        <v>#VALUE!</v>
      </c>
      <c r="X420" s="234">
        <v>401</v>
      </c>
      <c r="Y420" s="232" t="e">
        <f>RANK(V420,V415:V422,1)</f>
        <v>#VALUE!</v>
      </c>
      <c r="AA420" s="234">
        <v>10401</v>
      </c>
    </row>
    <row r="421" spans="1:27" s="234" customFormat="1" x14ac:dyDescent="0.2">
      <c r="A421" s="333">
        <v>994</v>
      </c>
      <c r="B421" s="334" t="s">
        <v>207</v>
      </c>
      <c r="C421" s="333">
        <v>1.1000000000000001</v>
      </c>
      <c r="D421" s="274" t="s">
        <v>13</v>
      </c>
      <c r="E421" s="274"/>
      <c r="F421" s="274"/>
      <c r="G421" s="278"/>
      <c r="H421" s="274" t="s">
        <v>31</v>
      </c>
      <c r="I421" s="279"/>
      <c r="J421" s="274" t="s">
        <v>41</v>
      </c>
      <c r="K421" s="274" t="str">
        <f>VLOOKUP(A421,[0]!名簿女,11)</f>
        <v>川之上華蓮</v>
      </c>
      <c r="L421" s="280" t="s">
        <v>31</v>
      </c>
      <c r="M421" s="280" t="str">
        <f>VLOOKUP(A421,[0]!名簿女,13)</f>
        <v>安　宅</v>
      </c>
      <c r="N421" s="335">
        <f>VLOOKUP(A421,[0]!名簿女,14)</f>
        <v>1</v>
      </c>
      <c r="O421" s="335" t="s">
        <v>41</v>
      </c>
      <c r="P421" s="274"/>
      <c r="Q421" s="335">
        <f>VLOOKUP(A421,[0]!名簿女,17)</f>
        <v>0</v>
      </c>
      <c r="R421" s="274"/>
      <c r="S421" s="274">
        <v>2</v>
      </c>
      <c r="T421" s="333">
        <v>7</v>
      </c>
      <c r="U421" s="232"/>
      <c r="V421" s="232" t="str">
        <f t="shared" si="20"/>
        <v/>
      </c>
      <c r="W421" s="232" t="e">
        <f t="shared" si="21"/>
        <v>#VALUE!</v>
      </c>
      <c r="X421" s="234">
        <v>402</v>
      </c>
      <c r="Y421" s="232" t="e">
        <f>RANK(V421,V415:V422,1)</f>
        <v>#VALUE!</v>
      </c>
      <c r="AA421" s="234">
        <v>10402</v>
      </c>
    </row>
    <row r="422" spans="1:27" s="234" customFormat="1" ht="14.5" thickBot="1" x14ac:dyDescent="0.25">
      <c r="A422" s="295"/>
      <c r="B422" s="337" t="s">
        <v>207</v>
      </c>
      <c r="C422" s="336">
        <v>1.1000000000000001</v>
      </c>
      <c r="D422" s="295" t="s">
        <v>13</v>
      </c>
      <c r="E422" s="342"/>
      <c r="F422" s="295"/>
      <c r="G422" s="338"/>
      <c r="H422" s="295" t="s">
        <v>31</v>
      </c>
      <c r="I422" s="339"/>
      <c r="J422" s="295" t="s">
        <v>41</v>
      </c>
      <c r="K422" s="295" t="e">
        <f>VLOOKUP(A422,[0]!名簿女,11)</f>
        <v>#N/A</v>
      </c>
      <c r="L422" s="295" t="s">
        <v>31</v>
      </c>
      <c r="M422" s="295" t="e">
        <f>VLOOKUP(A422,[0]!名簿女,13)</f>
        <v>#N/A</v>
      </c>
      <c r="N422" s="341" t="e">
        <f>VLOOKUP(A422,[0]!名簿女,14)</f>
        <v>#N/A</v>
      </c>
      <c r="O422" s="341" t="s">
        <v>41</v>
      </c>
      <c r="P422" s="295"/>
      <c r="Q422" s="341" t="e">
        <f>VLOOKUP(A422,[0]!名簿女,17)</f>
        <v>#N/A</v>
      </c>
      <c r="R422" s="295"/>
      <c r="S422" s="295">
        <v>2</v>
      </c>
      <c r="T422" s="336">
        <v>8</v>
      </c>
      <c r="U422" s="232"/>
      <c r="V422" s="232" t="str">
        <f t="shared" si="20"/>
        <v/>
      </c>
      <c r="W422" s="232" t="e">
        <f t="shared" si="21"/>
        <v>#VALUE!</v>
      </c>
      <c r="X422" s="234">
        <v>403</v>
      </c>
      <c r="Y422" s="232" t="e">
        <f>RANK(V422,V415:V422,1)</f>
        <v>#VALUE!</v>
      </c>
      <c r="AA422" s="234">
        <v>10403</v>
      </c>
    </row>
    <row r="423" spans="1:27" s="234" customFormat="1" x14ac:dyDescent="0.2">
      <c r="A423" s="328"/>
      <c r="B423" s="327" t="s">
        <v>207</v>
      </c>
      <c r="C423" s="328">
        <v>1.1000000000000001</v>
      </c>
      <c r="D423" s="294" t="s">
        <v>13</v>
      </c>
      <c r="E423" s="294"/>
      <c r="F423" s="294"/>
      <c r="G423" s="329"/>
      <c r="H423" s="294" t="s">
        <v>31</v>
      </c>
      <c r="I423" s="330"/>
      <c r="J423" s="294" t="s">
        <v>41</v>
      </c>
      <c r="K423" s="294" t="e">
        <f>VLOOKUP(A423,[0]!名簿女,11)</f>
        <v>#N/A</v>
      </c>
      <c r="L423" s="331" t="s">
        <v>31</v>
      </c>
      <c r="M423" s="331" t="e">
        <f>VLOOKUP(A423,[0]!名簿女,13)</f>
        <v>#N/A</v>
      </c>
      <c r="N423" s="332" t="e">
        <f>VLOOKUP(A423,[0]!名簿女,14)</f>
        <v>#N/A</v>
      </c>
      <c r="O423" s="332" t="s">
        <v>41</v>
      </c>
      <c r="P423" s="294"/>
      <c r="Q423" s="332" t="e">
        <f>VLOOKUP(A423,[0]!名簿女,17)</f>
        <v>#N/A</v>
      </c>
      <c r="R423" s="294"/>
      <c r="S423" s="294">
        <v>3</v>
      </c>
      <c r="T423" s="328">
        <v>1</v>
      </c>
      <c r="U423" s="232"/>
      <c r="V423" s="232" t="str">
        <f t="shared" si="20"/>
        <v/>
      </c>
      <c r="W423" s="232" t="e">
        <f t="shared" si="21"/>
        <v>#VALUE!</v>
      </c>
      <c r="X423" s="234">
        <v>404</v>
      </c>
      <c r="Y423" s="232" t="e">
        <f>RANK(V423,V423:V430,1)</f>
        <v>#VALUE!</v>
      </c>
      <c r="AA423" s="234">
        <v>10404</v>
      </c>
    </row>
    <row r="424" spans="1:27" s="234" customFormat="1" x14ac:dyDescent="0.2">
      <c r="A424" s="333">
        <v>993</v>
      </c>
      <c r="B424" s="334" t="s">
        <v>207</v>
      </c>
      <c r="C424" s="333">
        <v>1.1000000000000001</v>
      </c>
      <c r="D424" s="274" t="s">
        <v>13</v>
      </c>
      <c r="E424" s="274"/>
      <c r="F424" s="274"/>
      <c r="G424" s="278"/>
      <c r="H424" s="274" t="s">
        <v>31</v>
      </c>
      <c r="I424" s="279"/>
      <c r="J424" s="274" t="s">
        <v>41</v>
      </c>
      <c r="K424" s="274" t="str">
        <f>VLOOKUP(A424,[0]!名簿女,11)</f>
        <v>畠山　雪乃</v>
      </c>
      <c r="L424" s="280" t="s">
        <v>31</v>
      </c>
      <c r="M424" s="280" t="str">
        <f>VLOOKUP(A424,[0]!名簿女,13)</f>
        <v>安　宅</v>
      </c>
      <c r="N424" s="335">
        <f>VLOOKUP(A424,[0]!名簿女,14)</f>
        <v>1</v>
      </c>
      <c r="O424" s="335" t="s">
        <v>41</v>
      </c>
      <c r="P424" s="274"/>
      <c r="Q424" s="335">
        <f>VLOOKUP(A424,[0]!名簿女,17)</f>
        <v>0</v>
      </c>
      <c r="R424" s="274"/>
      <c r="S424" s="274">
        <v>3</v>
      </c>
      <c r="T424" s="333">
        <v>2</v>
      </c>
      <c r="U424" s="232"/>
      <c r="V424" s="232" t="str">
        <f t="shared" si="20"/>
        <v/>
      </c>
      <c r="W424" s="232" t="e">
        <f t="shared" si="21"/>
        <v>#VALUE!</v>
      </c>
      <c r="X424" s="234">
        <v>405</v>
      </c>
      <c r="Y424" s="232" t="e">
        <f>RANK(V424,V423:V430,1)</f>
        <v>#VALUE!</v>
      </c>
      <c r="AA424" s="234">
        <v>10405</v>
      </c>
    </row>
    <row r="425" spans="1:27" s="234" customFormat="1" x14ac:dyDescent="0.2">
      <c r="A425" s="333">
        <v>191</v>
      </c>
      <c r="B425" s="334" t="s">
        <v>207</v>
      </c>
      <c r="C425" s="333">
        <v>1.1000000000000001</v>
      </c>
      <c r="D425" s="274" t="s">
        <v>13</v>
      </c>
      <c r="E425" s="274"/>
      <c r="F425" s="274"/>
      <c r="G425" s="278"/>
      <c r="H425" s="274" t="s">
        <v>31</v>
      </c>
      <c r="I425" s="279"/>
      <c r="J425" s="274" t="s">
        <v>41</v>
      </c>
      <c r="K425" s="274" t="str">
        <f>VLOOKUP(A425,[0]!名簿女,11)</f>
        <v>金子　千夏</v>
      </c>
      <c r="L425" s="280" t="s">
        <v>31</v>
      </c>
      <c r="M425" s="280" t="str">
        <f>VLOOKUP(A425,[0]!名簿女,13)</f>
        <v>芦　城</v>
      </c>
      <c r="N425" s="335">
        <f>VLOOKUP(A425,[0]!名簿女,14)</f>
        <v>2</v>
      </c>
      <c r="O425" s="335" t="s">
        <v>41</v>
      </c>
      <c r="P425" s="274"/>
      <c r="Q425" s="335" t="str">
        <f>VLOOKUP(A425,[0]!名簿女,17)</f>
        <v>カネコ　チナツ</v>
      </c>
      <c r="R425" s="274"/>
      <c r="S425" s="274">
        <v>3</v>
      </c>
      <c r="T425" s="333">
        <v>3</v>
      </c>
      <c r="U425" s="232"/>
      <c r="V425" s="232" t="str">
        <f t="shared" si="20"/>
        <v/>
      </c>
      <c r="W425" s="232" t="e">
        <f t="shared" si="21"/>
        <v>#VALUE!</v>
      </c>
      <c r="X425" s="234">
        <v>406</v>
      </c>
      <c r="Y425" s="232" t="e">
        <f>RANK(V425,V423:V430,1)</f>
        <v>#VALUE!</v>
      </c>
      <c r="AA425" s="234">
        <v>10406</v>
      </c>
    </row>
    <row r="426" spans="1:27" s="234" customFormat="1" x14ac:dyDescent="0.2">
      <c r="A426" s="333">
        <v>308</v>
      </c>
      <c r="B426" s="334" t="s">
        <v>207</v>
      </c>
      <c r="C426" s="333">
        <v>1.1000000000000001</v>
      </c>
      <c r="D426" s="274" t="s">
        <v>13</v>
      </c>
      <c r="E426" s="274"/>
      <c r="F426" s="274"/>
      <c r="G426" s="278"/>
      <c r="H426" s="274" t="s">
        <v>31</v>
      </c>
      <c r="I426" s="279"/>
      <c r="J426" s="274" t="s">
        <v>41</v>
      </c>
      <c r="K426" s="274" t="str">
        <f>VLOOKUP(A426,[0]!名簿女,11)</f>
        <v>築田　苺香</v>
      </c>
      <c r="L426" s="280" t="s">
        <v>31</v>
      </c>
      <c r="M426" s="280" t="str">
        <f>VLOOKUP(A426,[0]!名簿女,13)</f>
        <v>松　陽</v>
      </c>
      <c r="N426" s="335">
        <f>VLOOKUP(A426,[0]!名簿女,14)</f>
        <v>2</v>
      </c>
      <c r="O426" s="335" t="s">
        <v>41</v>
      </c>
      <c r="P426" s="274"/>
      <c r="Q426" s="335" t="str">
        <f>VLOOKUP(A426,[0]!名簿女,17)</f>
        <v>ツキダ　マイカ</v>
      </c>
      <c r="R426" s="274"/>
      <c r="S426" s="274">
        <v>3</v>
      </c>
      <c r="T426" s="333">
        <v>4</v>
      </c>
      <c r="U426" s="232"/>
      <c r="V426" s="232" t="str">
        <f t="shared" si="20"/>
        <v/>
      </c>
      <c r="W426" s="232" t="e">
        <f t="shared" si="21"/>
        <v>#VALUE!</v>
      </c>
      <c r="X426" s="234">
        <v>407</v>
      </c>
      <c r="Y426" s="232" t="e">
        <f>RANK(V426,V423:V430,1)</f>
        <v>#VALUE!</v>
      </c>
      <c r="AA426" s="234">
        <v>10407</v>
      </c>
    </row>
    <row r="427" spans="1:27" s="234" customFormat="1" x14ac:dyDescent="0.2">
      <c r="A427" s="333">
        <v>96</v>
      </c>
      <c r="B427" s="334" t="s">
        <v>207</v>
      </c>
      <c r="C427" s="333">
        <v>1.1000000000000001</v>
      </c>
      <c r="D427" s="274" t="s">
        <v>13</v>
      </c>
      <c r="E427" s="274"/>
      <c r="F427" s="274"/>
      <c r="G427" s="278"/>
      <c r="H427" s="274" t="s">
        <v>31</v>
      </c>
      <c r="I427" s="279"/>
      <c r="J427" s="274" t="s">
        <v>41</v>
      </c>
      <c r="K427" s="274" t="str">
        <f>VLOOKUP(A427,[0]!名簿女,11)</f>
        <v>中田　光南</v>
      </c>
      <c r="L427" s="280" t="s">
        <v>31</v>
      </c>
      <c r="M427" s="280" t="str">
        <f>VLOOKUP(A427,[0]!名簿女,13)</f>
        <v>板　津</v>
      </c>
      <c r="N427" s="335">
        <f>VLOOKUP(A427,[0]!名簿女,14)</f>
        <v>2</v>
      </c>
      <c r="O427" s="335" t="s">
        <v>41</v>
      </c>
      <c r="P427" s="274"/>
      <c r="Q427" s="335" t="str">
        <f>VLOOKUP(A427,[0]!名簿女,17)</f>
        <v>ナカダ　ヒナ</v>
      </c>
      <c r="R427" s="274"/>
      <c r="S427" s="274">
        <v>3</v>
      </c>
      <c r="T427" s="274">
        <v>5</v>
      </c>
      <c r="U427" s="232"/>
      <c r="V427" s="232" t="str">
        <f t="shared" si="20"/>
        <v/>
      </c>
      <c r="W427" s="232" t="e">
        <f t="shared" si="21"/>
        <v>#VALUE!</v>
      </c>
      <c r="X427" s="234">
        <v>408</v>
      </c>
      <c r="Y427" s="232" t="e">
        <f>RANK(V427,V423:V430,1)</f>
        <v>#VALUE!</v>
      </c>
      <c r="AA427" s="234">
        <v>10408</v>
      </c>
    </row>
    <row r="428" spans="1:27" s="234" customFormat="1" x14ac:dyDescent="0.2">
      <c r="A428" s="333">
        <v>249</v>
      </c>
      <c r="B428" s="334" t="s">
        <v>207</v>
      </c>
      <c r="C428" s="333">
        <v>1.1000000000000001</v>
      </c>
      <c r="D428" s="274" t="s">
        <v>13</v>
      </c>
      <c r="E428" s="274"/>
      <c r="F428" s="274"/>
      <c r="G428" s="278"/>
      <c r="H428" s="274" t="s">
        <v>31</v>
      </c>
      <c r="I428" s="279"/>
      <c r="J428" s="274" t="s">
        <v>41</v>
      </c>
      <c r="K428" s="274" t="str">
        <f>VLOOKUP(A428,[0]!名簿女,11)</f>
        <v>米田　侑月</v>
      </c>
      <c r="L428" s="280" t="s">
        <v>31</v>
      </c>
      <c r="M428" s="280" t="str">
        <f>VLOOKUP(A428,[0]!名簿女,13)</f>
        <v>丸　内</v>
      </c>
      <c r="N428" s="335">
        <f>VLOOKUP(A428,[0]!名簿女,14)</f>
        <v>2</v>
      </c>
      <c r="O428" s="335" t="s">
        <v>41</v>
      </c>
      <c r="P428" s="274"/>
      <c r="Q428" s="335" t="str">
        <f>VLOOKUP(A428,[0]!名簿女,17)</f>
        <v>ヨネダ　ユズキ</v>
      </c>
      <c r="R428" s="274"/>
      <c r="S428" s="274">
        <v>3</v>
      </c>
      <c r="T428" s="333">
        <v>6</v>
      </c>
      <c r="U428" s="232"/>
      <c r="V428" s="232" t="str">
        <f t="shared" si="20"/>
        <v/>
      </c>
      <c r="W428" s="232" t="e">
        <f t="shared" si="21"/>
        <v>#VALUE!</v>
      </c>
      <c r="X428" s="234">
        <v>409</v>
      </c>
      <c r="Y428" s="232" t="e">
        <f>RANK(V428,V423:V430,1)</f>
        <v>#VALUE!</v>
      </c>
      <c r="AA428" s="234">
        <v>10409</v>
      </c>
    </row>
    <row r="429" spans="1:27" s="234" customFormat="1" x14ac:dyDescent="0.2">
      <c r="A429" s="333">
        <v>576</v>
      </c>
      <c r="B429" s="334" t="s">
        <v>207</v>
      </c>
      <c r="C429" s="333">
        <v>1.1000000000000001</v>
      </c>
      <c r="D429" s="274" t="s">
        <v>13</v>
      </c>
      <c r="E429" s="274"/>
      <c r="F429" s="274"/>
      <c r="G429" s="278"/>
      <c r="H429" s="274" t="s">
        <v>31</v>
      </c>
      <c r="I429" s="279"/>
      <c r="J429" s="274" t="s">
        <v>41</v>
      </c>
      <c r="K429" s="274" t="str">
        <f>VLOOKUP(A429,[0]!名簿女,11)</f>
        <v>越田　梅渚</v>
      </c>
      <c r="L429" s="280" t="s">
        <v>31</v>
      </c>
      <c r="M429" s="280" t="str">
        <f>VLOOKUP(A429,[0]!名簿女,13)</f>
        <v>南　部</v>
      </c>
      <c r="N429" s="335">
        <f>VLOOKUP(A429,[0]!名簿女,14)</f>
        <v>1</v>
      </c>
      <c r="O429" s="335" t="s">
        <v>41</v>
      </c>
      <c r="P429" s="274"/>
      <c r="Q429" s="335" t="str">
        <f>VLOOKUP(A429,[0]!名簿女,17)</f>
        <v>コシタ　ハナ</v>
      </c>
      <c r="R429" s="274"/>
      <c r="S429" s="274">
        <v>3</v>
      </c>
      <c r="T429" s="333">
        <v>7</v>
      </c>
      <c r="U429" s="232"/>
      <c r="V429" s="232" t="str">
        <f t="shared" si="20"/>
        <v/>
      </c>
      <c r="W429" s="232" t="e">
        <f t="shared" si="21"/>
        <v>#VALUE!</v>
      </c>
      <c r="X429" s="234">
        <v>410</v>
      </c>
      <c r="Y429" s="232" t="e">
        <f>RANK(V429,V423:V430,1)</f>
        <v>#VALUE!</v>
      </c>
      <c r="AA429" s="234">
        <v>10410</v>
      </c>
    </row>
    <row r="430" spans="1:27" s="234" customFormat="1" ht="14.5" thickBot="1" x14ac:dyDescent="0.25">
      <c r="A430" s="336"/>
      <c r="B430" s="337" t="s">
        <v>207</v>
      </c>
      <c r="C430" s="336">
        <v>1.1000000000000001</v>
      </c>
      <c r="D430" s="295" t="s">
        <v>13</v>
      </c>
      <c r="E430" s="295"/>
      <c r="F430" s="295"/>
      <c r="G430" s="338"/>
      <c r="H430" s="295" t="s">
        <v>31</v>
      </c>
      <c r="I430" s="339"/>
      <c r="J430" s="295" t="s">
        <v>41</v>
      </c>
      <c r="K430" s="295" t="e">
        <f>VLOOKUP(A430,[0]!名簿女,11)</f>
        <v>#N/A</v>
      </c>
      <c r="L430" s="340" t="s">
        <v>31</v>
      </c>
      <c r="M430" s="340" t="e">
        <f>VLOOKUP(A430,[0]!名簿女,13)</f>
        <v>#N/A</v>
      </c>
      <c r="N430" s="341" t="e">
        <f>VLOOKUP(A430,[0]!名簿女,14)</f>
        <v>#N/A</v>
      </c>
      <c r="O430" s="341" t="s">
        <v>41</v>
      </c>
      <c r="P430" s="295"/>
      <c r="Q430" s="341" t="e">
        <f>VLOOKUP(A430,[0]!名簿女,17)</f>
        <v>#N/A</v>
      </c>
      <c r="R430" s="295"/>
      <c r="S430" s="295">
        <v>3</v>
      </c>
      <c r="T430" s="336">
        <v>8</v>
      </c>
      <c r="U430" s="232"/>
      <c r="V430" s="232" t="str">
        <f t="shared" si="20"/>
        <v/>
      </c>
      <c r="W430" s="232" t="e">
        <f t="shared" si="21"/>
        <v>#VALUE!</v>
      </c>
      <c r="X430" s="234">
        <v>411</v>
      </c>
      <c r="Y430" s="232" t="e">
        <f>RANK(V430,V423:V430,1)</f>
        <v>#VALUE!</v>
      </c>
      <c r="AA430" s="234">
        <v>10411</v>
      </c>
    </row>
    <row r="431" spans="1:27" s="234" customFormat="1" x14ac:dyDescent="0.2">
      <c r="A431" s="343"/>
      <c r="B431" s="344" t="s">
        <v>207</v>
      </c>
      <c r="C431" s="343">
        <v>1.1000000000000001</v>
      </c>
      <c r="D431" s="296" t="s">
        <v>13</v>
      </c>
      <c r="E431" s="296"/>
      <c r="F431" s="296"/>
      <c r="G431" s="345"/>
      <c r="H431" s="296" t="s">
        <v>31</v>
      </c>
      <c r="I431" s="346"/>
      <c r="J431" s="296" t="s">
        <v>41</v>
      </c>
      <c r="K431" s="296" t="e">
        <f>VLOOKUP(A431,[0]!名簿女,11)</f>
        <v>#N/A</v>
      </c>
      <c r="L431" s="347" t="s">
        <v>31</v>
      </c>
      <c r="M431" s="347" t="e">
        <f>VLOOKUP(A431,[0]!名簿女,13)</f>
        <v>#N/A</v>
      </c>
      <c r="N431" s="348" t="e">
        <f>VLOOKUP(A431,[0]!名簿女,14)</f>
        <v>#N/A</v>
      </c>
      <c r="O431" s="348" t="s">
        <v>41</v>
      </c>
      <c r="P431" s="296"/>
      <c r="Q431" s="348" t="e">
        <f>VLOOKUP(A431,[0]!名簿女,17)</f>
        <v>#N/A</v>
      </c>
      <c r="R431" s="296"/>
      <c r="S431" s="296">
        <v>4</v>
      </c>
      <c r="T431" s="343">
        <v>1</v>
      </c>
      <c r="U431" s="232"/>
      <c r="V431" s="232" t="str">
        <f t="shared" si="20"/>
        <v/>
      </c>
      <c r="W431" s="232" t="e">
        <f t="shared" si="21"/>
        <v>#VALUE!</v>
      </c>
      <c r="X431" s="234">
        <v>412</v>
      </c>
      <c r="Y431" s="232" t="e">
        <f>RANK(V431,V431:V438,1)</f>
        <v>#VALUE!</v>
      </c>
      <c r="AA431" s="234">
        <v>10412</v>
      </c>
    </row>
    <row r="432" spans="1:27" s="234" customFormat="1" x14ac:dyDescent="0.2">
      <c r="A432" s="274"/>
      <c r="B432" s="334" t="s">
        <v>207</v>
      </c>
      <c r="C432" s="333">
        <v>1.1000000000000001</v>
      </c>
      <c r="D432" s="274" t="s">
        <v>13</v>
      </c>
      <c r="E432" s="274"/>
      <c r="F432" s="274"/>
      <c r="G432" s="278"/>
      <c r="H432" s="274" t="s">
        <v>31</v>
      </c>
      <c r="I432" s="279"/>
      <c r="J432" s="274" t="s">
        <v>41</v>
      </c>
      <c r="K432" s="274" t="e">
        <f>VLOOKUP(A432,[0]!名簿女,11)</f>
        <v>#N/A</v>
      </c>
      <c r="L432" s="280" t="s">
        <v>31</v>
      </c>
      <c r="M432" s="280" t="e">
        <f>VLOOKUP(A432,[0]!名簿女,13)</f>
        <v>#N/A</v>
      </c>
      <c r="N432" s="335" t="e">
        <f>VLOOKUP(A432,[0]!名簿女,14)</f>
        <v>#N/A</v>
      </c>
      <c r="O432" s="335" t="s">
        <v>41</v>
      </c>
      <c r="P432" s="274"/>
      <c r="Q432" s="335" t="e">
        <f>VLOOKUP(A432,[0]!名簿女,17)</f>
        <v>#N/A</v>
      </c>
      <c r="R432" s="274"/>
      <c r="S432" s="274">
        <v>4</v>
      </c>
      <c r="T432" s="333">
        <v>2</v>
      </c>
      <c r="U432" s="232"/>
      <c r="V432" s="232" t="str">
        <f t="shared" si="20"/>
        <v/>
      </c>
      <c r="W432" s="232" t="e">
        <f t="shared" si="21"/>
        <v>#VALUE!</v>
      </c>
      <c r="X432" s="234">
        <v>413</v>
      </c>
      <c r="Y432" s="232" t="e">
        <f>RANK(V432,V431:V438,1)</f>
        <v>#VALUE!</v>
      </c>
      <c r="AA432" s="234">
        <v>10413</v>
      </c>
    </row>
    <row r="433" spans="1:27" s="234" customFormat="1" x14ac:dyDescent="0.2">
      <c r="A433" s="333"/>
      <c r="B433" s="334" t="s">
        <v>207</v>
      </c>
      <c r="C433" s="333">
        <v>1.1000000000000001</v>
      </c>
      <c r="D433" s="274" t="s">
        <v>13</v>
      </c>
      <c r="E433" s="274"/>
      <c r="F433" s="274"/>
      <c r="G433" s="278"/>
      <c r="H433" s="274" t="s">
        <v>31</v>
      </c>
      <c r="I433" s="279"/>
      <c r="J433" s="274" t="s">
        <v>41</v>
      </c>
      <c r="K433" s="274" t="e">
        <f>VLOOKUP(A433,[0]!名簿女,11)</f>
        <v>#N/A</v>
      </c>
      <c r="L433" s="280" t="s">
        <v>31</v>
      </c>
      <c r="M433" s="280" t="e">
        <f>VLOOKUP(A433,[0]!名簿女,13)</f>
        <v>#N/A</v>
      </c>
      <c r="N433" s="335" t="e">
        <f>VLOOKUP(A433,[0]!名簿女,14)</f>
        <v>#N/A</v>
      </c>
      <c r="O433" s="335" t="s">
        <v>41</v>
      </c>
      <c r="P433" s="274"/>
      <c r="Q433" s="335" t="e">
        <f>VLOOKUP(A433,[0]!名簿女,17)</f>
        <v>#N/A</v>
      </c>
      <c r="R433" s="274"/>
      <c r="S433" s="274">
        <v>4</v>
      </c>
      <c r="T433" s="333">
        <v>3</v>
      </c>
      <c r="U433" s="232"/>
      <c r="V433" s="232" t="str">
        <f t="shared" si="20"/>
        <v/>
      </c>
      <c r="W433" s="232" t="e">
        <f t="shared" si="21"/>
        <v>#VALUE!</v>
      </c>
      <c r="X433" s="234">
        <v>414</v>
      </c>
      <c r="Y433" s="232" t="e">
        <f>RANK(V433,V431:V438,1)</f>
        <v>#VALUE!</v>
      </c>
      <c r="AA433" s="234">
        <v>10414</v>
      </c>
    </row>
    <row r="434" spans="1:27" s="234" customFormat="1" x14ac:dyDescent="0.2">
      <c r="A434" s="333"/>
      <c r="B434" s="334" t="s">
        <v>207</v>
      </c>
      <c r="C434" s="333">
        <v>1.1000000000000001</v>
      </c>
      <c r="D434" s="274" t="s">
        <v>13</v>
      </c>
      <c r="E434" s="274"/>
      <c r="F434" s="274"/>
      <c r="G434" s="278"/>
      <c r="H434" s="274" t="s">
        <v>31</v>
      </c>
      <c r="I434" s="279"/>
      <c r="J434" s="274" t="s">
        <v>41</v>
      </c>
      <c r="K434" s="274" t="e">
        <f>VLOOKUP(A434,[0]!名簿女,11)</f>
        <v>#N/A</v>
      </c>
      <c r="L434" s="280" t="s">
        <v>31</v>
      </c>
      <c r="M434" s="280" t="e">
        <f>VLOOKUP(A434,[0]!名簿女,13)</f>
        <v>#N/A</v>
      </c>
      <c r="N434" s="335" t="e">
        <f>VLOOKUP(A434,[0]!名簿女,14)</f>
        <v>#N/A</v>
      </c>
      <c r="O434" s="335" t="s">
        <v>41</v>
      </c>
      <c r="P434" s="274"/>
      <c r="Q434" s="335" t="e">
        <f>VLOOKUP(A434,[0]!名簿女,17)</f>
        <v>#N/A</v>
      </c>
      <c r="R434" s="274"/>
      <c r="S434" s="274">
        <v>4</v>
      </c>
      <c r="T434" s="333">
        <v>4</v>
      </c>
      <c r="U434" s="232"/>
      <c r="V434" s="232" t="str">
        <f t="shared" si="20"/>
        <v/>
      </c>
      <c r="W434" s="232" t="e">
        <f t="shared" si="21"/>
        <v>#VALUE!</v>
      </c>
      <c r="X434" s="234">
        <v>415</v>
      </c>
      <c r="Y434" s="232" t="e">
        <f>RANK(V434,V431:V438,1)</f>
        <v>#VALUE!</v>
      </c>
      <c r="AA434" s="234">
        <v>10415</v>
      </c>
    </row>
    <row r="435" spans="1:27" s="234" customFormat="1" x14ac:dyDescent="0.2">
      <c r="A435" s="333"/>
      <c r="B435" s="334" t="s">
        <v>207</v>
      </c>
      <c r="C435" s="333">
        <v>1.1000000000000001</v>
      </c>
      <c r="D435" s="274" t="s">
        <v>13</v>
      </c>
      <c r="E435" s="274"/>
      <c r="F435" s="274"/>
      <c r="G435" s="278"/>
      <c r="H435" s="274" t="s">
        <v>31</v>
      </c>
      <c r="I435" s="279"/>
      <c r="J435" s="274" t="s">
        <v>41</v>
      </c>
      <c r="K435" s="274" t="e">
        <f>VLOOKUP(A435,[0]!名簿女,11)</f>
        <v>#N/A</v>
      </c>
      <c r="L435" s="280" t="s">
        <v>31</v>
      </c>
      <c r="M435" s="280" t="e">
        <f>VLOOKUP(A435,[0]!名簿女,13)</f>
        <v>#N/A</v>
      </c>
      <c r="N435" s="335" t="e">
        <f>VLOOKUP(A435,[0]!名簿女,14)</f>
        <v>#N/A</v>
      </c>
      <c r="O435" s="335" t="s">
        <v>41</v>
      </c>
      <c r="P435" s="274"/>
      <c r="Q435" s="335" t="e">
        <f>VLOOKUP(A435,[0]!名簿女,17)</f>
        <v>#N/A</v>
      </c>
      <c r="R435" s="274"/>
      <c r="S435" s="274">
        <v>4</v>
      </c>
      <c r="T435" s="333">
        <v>5</v>
      </c>
      <c r="U435" s="232"/>
      <c r="V435" s="232" t="str">
        <f t="shared" si="20"/>
        <v/>
      </c>
      <c r="W435" s="232" t="e">
        <f t="shared" si="21"/>
        <v>#VALUE!</v>
      </c>
      <c r="X435" s="234">
        <v>416</v>
      </c>
      <c r="Y435" s="232" t="e">
        <f>RANK(V435,V431:V438,1)</f>
        <v>#VALUE!</v>
      </c>
      <c r="AA435" s="234">
        <v>10416</v>
      </c>
    </row>
    <row r="436" spans="1:27" s="234" customFormat="1" x14ac:dyDescent="0.2">
      <c r="A436" s="333"/>
      <c r="B436" s="334" t="s">
        <v>207</v>
      </c>
      <c r="C436" s="333">
        <v>1.1000000000000001</v>
      </c>
      <c r="D436" s="274" t="s">
        <v>13</v>
      </c>
      <c r="E436" s="274"/>
      <c r="F436" s="274"/>
      <c r="G436" s="278"/>
      <c r="H436" s="274" t="s">
        <v>31</v>
      </c>
      <c r="I436" s="279"/>
      <c r="J436" s="274" t="s">
        <v>41</v>
      </c>
      <c r="K436" s="274" t="e">
        <f>VLOOKUP(A436,[0]!名簿女,11)</f>
        <v>#N/A</v>
      </c>
      <c r="L436" s="280" t="s">
        <v>31</v>
      </c>
      <c r="M436" s="280" t="e">
        <f>VLOOKUP(A436,[0]!名簿女,13)</f>
        <v>#N/A</v>
      </c>
      <c r="N436" s="335" t="e">
        <f>VLOOKUP(A436,[0]!名簿女,14)</f>
        <v>#N/A</v>
      </c>
      <c r="O436" s="335" t="s">
        <v>41</v>
      </c>
      <c r="P436" s="274"/>
      <c r="Q436" s="335" t="e">
        <f>VLOOKUP(A436,[0]!名簿女,17)</f>
        <v>#N/A</v>
      </c>
      <c r="R436" s="274"/>
      <c r="S436" s="274">
        <v>4</v>
      </c>
      <c r="T436" s="333">
        <v>6</v>
      </c>
      <c r="U436" s="232"/>
      <c r="V436" s="232" t="str">
        <f t="shared" si="20"/>
        <v/>
      </c>
      <c r="W436" s="232" t="e">
        <f t="shared" si="21"/>
        <v>#VALUE!</v>
      </c>
      <c r="X436" s="234">
        <v>417</v>
      </c>
      <c r="Y436" s="232" t="e">
        <f>RANK(V436,V431:V438,1)</f>
        <v>#VALUE!</v>
      </c>
      <c r="AA436" s="234">
        <v>10417</v>
      </c>
    </row>
    <row r="437" spans="1:27" s="234" customFormat="1" x14ac:dyDescent="0.2">
      <c r="A437" s="333"/>
      <c r="B437" s="334" t="s">
        <v>207</v>
      </c>
      <c r="C437" s="333">
        <v>1.1000000000000001</v>
      </c>
      <c r="D437" s="274" t="s">
        <v>13</v>
      </c>
      <c r="E437" s="274"/>
      <c r="F437" s="274"/>
      <c r="G437" s="278"/>
      <c r="H437" s="274" t="s">
        <v>31</v>
      </c>
      <c r="I437" s="279"/>
      <c r="J437" s="274" t="s">
        <v>41</v>
      </c>
      <c r="K437" s="274" t="e">
        <f>VLOOKUP(A437,[0]!名簿女,11)</f>
        <v>#N/A</v>
      </c>
      <c r="L437" s="280" t="s">
        <v>31</v>
      </c>
      <c r="M437" s="280" t="e">
        <f>VLOOKUP(A437,[0]!名簿女,13)</f>
        <v>#N/A</v>
      </c>
      <c r="N437" s="335" t="e">
        <f>VLOOKUP(A437,[0]!名簿女,14)</f>
        <v>#N/A</v>
      </c>
      <c r="O437" s="335" t="s">
        <v>41</v>
      </c>
      <c r="P437" s="274"/>
      <c r="Q437" s="335" t="e">
        <f>VLOOKUP(A437,[0]!名簿女,17)</f>
        <v>#N/A</v>
      </c>
      <c r="R437" s="274"/>
      <c r="S437" s="274">
        <v>4</v>
      </c>
      <c r="T437" s="333">
        <v>7</v>
      </c>
      <c r="U437" s="232"/>
      <c r="V437" s="232" t="str">
        <f t="shared" si="20"/>
        <v/>
      </c>
      <c r="W437" s="232" t="e">
        <f t="shared" si="21"/>
        <v>#VALUE!</v>
      </c>
      <c r="X437" s="234">
        <v>418</v>
      </c>
      <c r="Y437" s="232" t="e">
        <f>RANK(V437,V431:V438,1)</f>
        <v>#VALUE!</v>
      </c>
      <c r="AA437" s="234">
        <v>10418</v>
      </c>
    </row>
    <row r="438" spans="1:27" s="234" customFormat="1" ht="14.5" thickBot="1" x14ac:dyDescent="0.25">
      <c r="A438" s="349"/>
      <c r="B438" s="350" t="s">
        <v>207</v>
      </c>
      <c r="C438" s="349">
        <v>1.1000000000000001</v>
      </c>
      <c r="D438" s="297" t="s">
        <v>13</v>
      </c>
      <c r="E438" s="297"/>
      <c r="F438" s="297"/>
      <c r="G438" s="351"/>
      <c r="H438" s="297" t="s">
        <v>31</v>
      </c>
      <c r="I438" s="352"/>
      <c r="J438" s="297" t="s">
        <v>41</v>
      </c>
      <c r="K438" s="297" t="e">
        <f>VLOOKUP(A438,[0]!名簿女,11)</f>
        <v>#N/A</v>
      </c>
      <c r="L438" s="353" t="s">
        <v>31</v>
      </c>
      <c r="M438" s="353" t="e">
        <f>VLOOKUP(A438,[0]!名簿女,13)</f>
        <v>#N/A</v>
      </c>
      <c r="N438" s="354" t="e">
        <f>VLOOKUP(A438,[0]!名簿女,14)</f>
        <v>#N/A</v>
      </c>
      <c r="O438" s="354" t="s">
        <v>41</v>
      </c>
      <c r="P438" s="297"/>
      <c r="Q438" s="354" t="e">
        <f>VLOOKUP(A438,[0]!名簿女,17)</f>
        <v>#N/A</v>
      </c>
      <c r="R438" s="297"/>
      <c r="S438" s="297">
        <v>4</v>
      </c>
      <c r="T438" s="349">
        <v>8</v>
      </c>
      <c r="U438" s="232"/>
      <c r="V438" s="232" t="str">
        <f t="shared" si="20"/>
        <v/>
      </c>
      <c r="W438" s="232" t="e">
        <f t="shared" si="21"/>
        <v>#VALUE!</v>
      </c>
      <c r="X438" s="234">
        <v>419</v>
      </c>
      <c r="Y438" s="232" t="e">
        <f>RANK(V438,V431:V438,1)</f>
        <v>#VALUE!</v>
      </c>
      <c r="AA438" s="234">
        <v>10419</v>
      </c>
    </row>
    <row r="439" spans="1:27" s="234" customFormat="1" ht="14.5" thickTop="1" x14ac:dyDescent="0.2">
      <c r="A439" s="355"/>
      <c r="B439" s="356" t="s">
        <v>207</v>
      </c>
      <c r="C439" s="355">
        <v>1.1000000000000001</v>
      </c>
      <c r="D439" s="298" t="s">
        <v>13</v>
      </c>
      <c r="E439" s="298"/>
      <c r="F439" s="298"/>
      <c r="G439" s="357"/>
      <c r="H439" s="298" t="s">
        <v>31</v>
      </c>
      <c r="I439" s="358"/>
      <c r="J439" s="298" t="s">
        <v>41</v>
      </c>
      <c r="K439" s="298" t="e">
        <f>VLOOKUP(A439,[0]!名簿女,11)</f>
        <v>#N/A</v>
      </c>
      <c r="L439" s="359" t="s">
        <v>31</v>
      </c>
      <c r="M439" s="359" t="e">
        <f>VLOOKUP(A439,[0]!名簿女,13)</f>
        <v>#N/A</v>
      </c>
      <c r="N439" s="360" t="e">
        <f>VLOOKUP(A439,[0]!名簿女,14)</f>
        <v>#N/A</v>
      </c>
      <c r="O439" s="360" t="s">
        <v>41</v>
      </c>
      <c r="P439" s="298"/>
      <c r="Q439" s="360" t="e">
        <f>VLOOKUP(A439,[0]!名簿女,17)</f>
        <v>#N/A</v>
      </c>
      <c r="R439" s="298"/>
      <c r="S439" s="298">
        <v>99</v>
      </c>
      <c r="T439" s="355">
        <v>1</v>
      </c>
      <c r="U439" s="232"/>
      <c r="V439" s="232" t="str">
        <f t="shared" si="20"/>
        <v/>
      </c>
      <c r="W439" s="232"/>
      <c r="X439" s="234">
        <v>420</v>
      </c>
      <c r="Y439" s="232" t="e">
        <f>RANK(V439,V439:V446,1)</f>
        <v>#VALUE!</v>
      </c>
      <c r="AA439" s="234">
        <v>10420</v>
      </c>
    </row>
    <row r="440" spans="1:27" s="234" customFormat="1" x14ac:dyDescent="0.2">
      <c r="A440" s="333"/>
      <c r="B440" s="334" t="s">
        <v>207</v>
      </c>
      <c r="C440" s="333">
        <v>1.1000000000000001</v>
      </c>
      <c r="D440" s="274" t="s">
        <v>13</v>
      </c>
      <c r="E440" s="274"/>
      <c r="F440" s="274"/>
      <c r="G440" s="278"/>
      <c r="H440" s="274" t="s">
        <v>31</v>
      </c>
      <c r="I440" s="279"/>
      <c r="J440" s="274" t="s">
        <v>41</v>
      </c>
      <c r="K440" s="274" t="e">
        <f>VLOOKUP(A440,[0]!名簿女,11)</f>
        <v>#N/A</v>
      </c>
      <c r="L440" s="280" t="s">
        <v>31</v>
      </c>
      <c r="M440" s="280" t="e">
        <f>VLOOKUP(A440,[0]!名簿女,13)</f>
        <v>#N/A</v>
      </c>
      <c r="N440" s="335" t="e">
        <f>VLOOKUP(A440,[0]!名簿女,14)</f>
        <v>#N/A</v>
      </c>
      <c r="O440" s="335" t="s">
        <v>41</v>
      </c>
      <c r="P440" s="274"/>
      <c r="Q440" s="335" t="e">
        <f>VLOOKUP(A440,[0]!名簿女,17)</f>
        <v>#N/A</v>
      </c>
      <c r="R440" s="274"/>
      <c r="S440" s="274">
        <v>99</v>
      </c>
      <c r="T440" s="333">
        <v>2</v>
      </c>
      <c r="U440" s="232"/>
      <c r="V440" s="232" t="str">
        <f t="shared" si="20"/>
        <v/>
      </c>
      <c r="W440" s="232"/>
      <c r="X440" s="234">
        <v>421</v>
      </c>
      <c r="Y440" s="232" t="e">
        <f>RANK(V440,V439:V446,1)</f>
        <v>#VALUE!</v>
      </c>
      <c r="AA440" s="234">
        <v>10421</v>
      </c>
    </row>
    <row r="441" spans="1:27" s="234" customFormat="1" x14ac:dyDescent="0.2">
      <c r="A441" s="333"/>
      <c r="B441" s="334" t="s">
        <v>207</v>
      </c>
      <c r="C441" s="333">
        <v>1.1000000000000001</v>
      </c>
      <c r="D441" s="274" t="s">
        <v>13</v>
      </c>
      <c r="E441" s="274"/>
      <c r="F441" s="274"/>
      <c r="G441" s="278"/>
      <c r="H441" s="274" t="s">
        <v>31</v>
      </c>
      <c r="I441" s="279"/>
      <c r="J441" s="274" t="s">
        <v>41</v>
      </c>
      <c r="K441" s="274" t="e">
        <f>VLOOKUP(A441,[0]!名簿女,11)</f>
        <v>#N/A</v>
      </c>
      <c r="L441" s="280" t="s">
        <v>31</v>
      </c>
      <c r="M441" s="280" t="e">
        <f>VLOOKUP(A441,[0]!名簿女,13)</f>
        <v>#N/A</v>
      </c>
      <c r="N441" s="335" t="e">
        <f>VLOOKUP(A441,[0]!名簿女,14)</f>
        <v>#N/A</v>
      </c>
      <c r="O441" s="335" t="s">
        <v>41</v>
      </c>
      <c r="P441" s="274"/>
      <c r="Q441" s="335" t="e">
        <f>VLOOKUP(A441,[0]!名簿女,17)</f>
        <v>#N/A</v>
      </c>
      <c r="R441" s="274"/>
      <c r="S441" s="274">
        <v>99</v>
      </c>
      <c r="T441" s="333">
        <v>3</v>
      </c>
      <c r="U441" s="232"/>
      <c r="V441" s="232" t="str">
        <f t="shared" si="20"/>
        <v/>
      </c>
      <c r="W441" s="232"/>
      <c r="X441" s="234">
        <v>422</v>
      </c>
      <c r="Y441" s="232" t="e">
        <f>RANK(V441,V439:V446,1)</f>
        <v>#VALUE!</v>
      </c>
      <c r="AA441" s="234">
        <v>10422</v>
      </c>
    </row>
    <row r="442" spans="1:27" s="234" customFormat="1" x14ac:dyDescent="0.2">
      <c r="A442" s="333"/>
      <c r="B442" s="334" t="s">
        <v>207</v>
      </c>
      <c r="C442" s="333">
        <v>1.1000000000000001</v>
      </c>
      <c r="D442" s="274" t="s">
        <v>13</v>
      </c>
      <c r="E442" s="274"/>
      <c r="F442" s="274"/>
      <c r="G442" s="278"/>
      <c r="H442" s="274" t="s">
        <v>31</v>
      </c>
      <c r="I442" s="279"/>
      <c r="J442" s="274" t="s">
        <v>41</v>
      </c>
      <c r="K442" s="274" t="e">
        <f>VLOOKUP(A442,[0]!名簿女,11)</f>
        <v>#N/A</v>
      </c>
      <c r="L442" s="280" t="s">
        <v>31</v>
      </c>
      <c r="M442" s="280" t="e">
        <f>VLOOKUP(A442,[0]!名簿女,13)</f>
        <v>#N/A</v>
      </c>
      <c r="N442" s="335" t="e">
        <f>VLOOKUP(A442,[0]!名簿女,14)</f>
        <v>#N/A</v>
      </c>
      <c r="O442" s="335" t="s">
        <v>41</v>
      </c>
      <c r="P442" s="274"/>
      <c r="Q442" s="335" t="e">
        <f>VLOOKUP(A442,[0]!名簿女,17)</f>
        <v>#N/A</v>
      </c>
      <c r="R442" s="274"/>
      <c r="S442" s="274">
        <v>99</v>
      </c>
      <c r="T442" s="333">
        <v>4</v>
      </c>
      <c r="U442" s="232"/>
      <c r="V442" s="232" t="str">
        <f t="shared" si="20"/>
        <v/>
      </c>
      <c r="W442" s="232"/>
      <c r="X442" s="234">
        <v>423</v>
      </c>
      <c r="Y442" s="232" t="e">
        <f>RANK(V442,V439:V446,1)</f>
        <v>#VALUE!</v>
      </c>
      <c r="AA442" s="234">
        <v>10423</v>
      </c>
    </row>
    <row r="443" spans="1:27" s="234" customFormat="1" x14ac:dyDescent="0.2">
      <c r="A443" s="333"/>
      <c r="B443" s="334" t="s">
        <v>207</v>
      </c>
      <c r="C443" s="333">
        <v>1.1000000000000001</v>
      </c>
      <c r="D443" s="274" t="s">
        <v>13</v>
      </c>
      <c r="E443" s="274"/>
      <c r="F443" s="274"/>
      <c r="G443" s="278"/>
      <c r="H443" s="274" t="s">
        <v>31</v>
      </c>
      <c r="I443" s="279"/>
      <c r="J443" s="274" t="s">
        <v>41</v>
      </c>
      <c r="K443" s="274" t="e">
        <f>VLOOKUP(A443,[0]!名簿女,11)</f>
        <v>#N/A</v>
      </c>
      <c r="L443" s="280" t="s">
        <v>31</v>
      </c>
      <c r="M443" s="280" t="e">
        <f>VLOOKUP(A443,[0]!名簿女,13)</f>
        <v>#N/A</v>
      </c>
      <c r="N443" s="335" t="e">
        <f>VLOOKUP(A443,[0]!名簿女,14)</f>
        <v>#N/A</v>
      </c>
      <c r="O443" s="335" t="s">
        <v>41</v>
      </c>
      <c r="P443" s="274"/>
      <c r="Q443" s="335" t="e">
        <f>VLOOKUP(A443,[0]!名簿女,17)</f>
        <v>#N/A</v>
      </c>
      <c r="R443" s="274"/>
      <c r="S443" s="274">
        <v>99</v>
      </c>
      <c r="T443" s="333">
        <v>5</v>
      </c>
      <c r="U443" s="232"/>
      <c r="V443" s="232" t="str">
        <f t="shared" si="20"/>
        <v/>
      </c>
      <c r="W443" s="232"/>
      <c r="X443" s="234">
        <v>424</v>
      </c>
      <c r="Y443" s="232" t="e">
        <f>RANK(V443,V439:V446,1)</f>
        <v>#VALUE!</v>
      </c>
      <c r="AA443" s="234">
        <v>10424</v>
      </c>
    </row>
    <row r="444" spans="1:27" s="234" customFormat="1" x14ac:dyDescent="0.2">
      <c r="A444" s="333"/>
      <c r="B444" s="334" t="s">
        <v>207</v>
      </c>
      <c r="C444" s="333">
        <v>1.1000000000000001</v>
      </c>
      <c r="D444" s="274" t="s">
        <v>13</v>
      </c>
      <c r="E444" s="274"/>
      <c r="F444" s="274"/>
      <c r="G444" s="278"/>
      <c r="H444" s="274" t="s">
        <v>31</v>
      </c>
      <c r="I444" s="279"/>
      <c r="J444" s="274" t="s">
        <v>41</v>
      </c>
      <c r="K444" s="274" t="e">
        <f>VLOOKUP(A444,[0]!名簿女,11)</f>
        <v>#N/A</v>
      </c>
      <c r="L444" s="280" t="s">
        <v>31</v>
      </c>
      <c r="M444" s="280" t="e">
        <f>VLOOKUP(A444,[0]!名簿女,13)</f>
        <v>#N/A</v>
      </c>
      <c r="N444" s="335" t="e">
        <f>VLOOKUP(A444,[0]!名簿女,14)</f>
        <v>#N/A</v>
      </c>
      <c r="O444" s="335" t="s">
        <v>41</v>
      </c>
      <c r="P444" s="274"/>
      <c r="Q444" s="335" t="e">
        <f>VLOOKUP(A444,[0]!名簿女,17)</f>
        <v>#N/A</v>
      </c>
      <c r="R444" s="274"/>
      <c r="S444" s="274">
        <v>99</v>
      </c>
      <c r="T444" s="333">
        <v>6</v>
      </c>
      <c r="U444" s="232"/>
      <c r="V444" s="232" t="str">
        <f t="shared" si="20"/>
        <v/>
      </c>
      <c r="W444" s="232"/>
      <c r="X444" s="234">
        <v>425</v>
      </c>
      <c r="Y444" s="232" t="e">
        <f>RANK(V444,V439:V446,1)</f>
        <v>#VALUE!</v>
      </c>
      <c r="AA444" s="234">
        <v>10425</v>
      </c>
    </row>
    <row r="445" spans="1:27" s="234" customFormat="1" x14ac:dyDescent="0.2">
      <c r="A445" s="333"/>
      <c r="B445" s="334" t="s">
        <v>207</v>
      </c>
      <c r="C445" s="333">
        <v>1.1000000000000001</v>
      </c>
      <c r="D445" s="274" t="s">
        <v>13</v>
      </c>
      <c r="E445" s="274"/>
      <c r="F445" s="274"/>
      <c r="G445" s="278"/>
      <c r="H445" s="274" t="s">
        <v>31</v>
      </c>
      <c r="I445" s="279"/>
      <c r="J445" s="274" t="s">
        <v>41</v>
      </c>
      <c r="K445" s="274" t="e">
        <f>VLOOKUP(A445,[0]!名簿女,11)</f>
        <v>#N/A</v>
      </c>
      <c r="L445" s="280" t="s">
        <v>31</v>
      </c>
      <c r="M445" s="280" t="e">
        <f>VLOOKUP(A445,[0]!名簿女,13)</f>
        <v>#N/A</v>
      </c>
      <c r="N445" s="335" t="e">
        <f>VLOOKUP(A445,[0]!名簿女,14)</f>
        <v>#N/A</v>
      </c>
      <c r="O445" s="335" t="s">
        <v>41</v>
      </c>
      <c r="P445" s="274"/>
      <c r="Q445" s="335" t="e">
        <f>VLOOKUP(A445,[0]!名簿女,17)</f>
        <v>#N/A</v>
      </c>
      <c r="R445" s="274"/>
      <c r="S445" s="274">
        <v>99</v>
      </c>
      <c r="T445" s="333">
        <v>7</v>
      </c>
      <c r="U445" s="232"/>
      <c r="V445" s="232" t="str">
        <f t="shared" si="20"/>
        <v/>
      </c>
      <c r="W445" s="232"/>
      <c r="X445" s="234">
        <v>426</v>
      </c>
      <c r="Y445" s="232" t="e">
        <f>RANK(V445,V439:V446,1)</f>
        <v>#VALUE!</v>
      </c>
      <c r="AA445" s="234">
        <v>10426</v>
      </c>
    </row>
    <row r="446" spans="1:27" s="234" customFormat="1" ht="14.5" thickBot="1" x14ac:dyDescent="0.25">
      <c r="A446" s="336"/>
      <c r="B446" s="337" t="s">
        <v>207</v>
      </c>
      <c r="C446" s="336">
        <v>1.1000000000000001</v>
      </c>
      <c r="D446" s="295" t="s">
        <v>13</v>
      </c>
      <c r="E446" s="295"/>
      <c r="F446" s="295"/>
      <c r="G446" s="338"/>
      <c r="H446" s="295" t="s">
        <v>31</v>
      </c>
      <c r="I446" s="339"/>
      <c r="J446" s="295" t="s">
        <v>41</v>
      </c>
      <c r="K446" s="295" t="e">
        <f>VLOOKUP(A446,[0]!名簿女,11)</f>
        <v>#N/A</v>
      </c>
      <c r="L446" s="340" t="s">
        <v>31</v>
      </c>
      <c r="M446" s="340" t="e">
        <f>VLOOKUP(A446,[0]!名簿女,13)</f>
        <v>#N/A</v>
      </c>
      <c r="N446" s="341" t="e">
        <f>VLOOKUP(A446,[0]!名簿女,14)</f>
        <v>#N/A</v>
      </c>
      <c r="O446" s="341" t="s">
        <v>41</v>
      </c>
      <c r="P446" s="295"/>
      <c r="Q446" s="341" t="e">
        <f>VLOOKUP(A446,[0]!名簿女,17)</f>
        <v>#N/A</v>
      </c>
      <c r="R446" s="295"/>
      <c r="S446" s="295">
        <v>99</v>
      </c>
      <c r="T446" s="336">
        <v>8</v>
      </c>
      <c r="U446" s="232"/>
      <c r="V446" s="232" t="str">
        <f t="shared" si="20"/>
        <v/>
      </c>
      <c r="W446" s="232"/>
      <c r="X446" s="234">
        <v>427</v>
      </c>
      <c r="Y446" s="232" t="e">
        <f>RANK(V446,V439:V446,1)</f>
        <v>#VALUE!</v>
      </c>
      <c r="AA446" s="234">
        <v>10427</v>
      </c>
    </row>
    <row r="447" spans="1:27" s="234" customFormat="1" x14ac:dyDescent="0.2">
      <c r="A447" s="328">
        <v>152</v>
      </c>
      <c r="B447" s="327" t="s">
        <v>207</v>
      </c>
      <c r="C447" s="328">
        <v>42</v>
      </c>
      <c r="D447" s="294" t="s">
        <v>177</v>
      </c>
      <c r="E447" s="294"/>
      <c r="F447" s="294"/>
      <c r="G447" s="329"/>
      <c r="H447" s="294" t="s">
        <v>31</v>
      </c>
      <c r="I447" s="330"/>
      <c r="J447" s="294" t="s">
        <v>41</v>
      </c>
      <c r="K447" s="294" t="str">
        <f>VLOOKUP(A447,[0]!名簿女,11)</f>
        <v>瀧　菜々子</v>
      </c>
      <c r="L447" s="331" t="s">
        <v>31</v>
      </c>
      <c r="M447" s="331" t="str">
        <f>VLOOKUP(A447,[0]!名簿女,13)</f>
        <v>芦　城</v>
      </c>
      <c r="N447" s="332">
        <f>VLOOKUP(A447,[0]!名簿女,14)</f>
        <v>1</v>
      </c>
      <c r="O447" s="332" t="s">
        <v>41</v>
      </c>
      <c r="P447" s="294"/>
      <c r="Q447" s="332" t="str">
        <f>VLOOKUP(A447,[0]!名簿女,17)</f>
        <v>タキ　ナナコ</v>
      </c>
      <c r="R447" s="294"/>
      <c r="S447" s="294"/>
      <c r="T447" s="328">
        <v>1</v>
      </c>
      <c r="U447" s="232"/>
      <c r="V447" s="232"/>
      <c r="W447" s="232"/>
      <c r="X447" s="234">
        <v>428</v>
      </c>
      <c r="Y447" s="232" t="e">
        <f>RANK(V447,V$447:V$476,1)</f>
        <v>#N/A</v>
      </c>
      <c r="AA447" s="234">
        <v>10428</v>
      </c>
    </row>
    <row r="448" spans="1:27" s="234" customFormat="1" x14ac:dyDescent="0.2">
      <c r="A448" s="333">
        <v>247</v>
      </c>
      <c r="B448" s="334" t="s">
        <v>207</v>
      </c>
      <c r="C448" s="333">
        <v>42</v>
      </c>
      <c r="D448" s="274" t="s">
        <v>177</v>
      </c>
      <c r="E448" s="274"/>
      <c r="F448" s="274"/>
      <c r="G448" s="278"/>
      <c r="H448" s="274" t="s">
        <v>31</v>
      </c>
      <c r="I448" s="279"/>
      <c r="J448" s="274" t="s">
        <v>41</v>
      </c>
      <c r="K448" s="274" t="str">
        <f>VLOOKUP(A448,[0]!名簿女,11)</f>
        <v>本田　絢音</v>
      </c>
      <c r="L448" s="280" t="s">
        <v>31</v>
      </c>
      <c r="M448" s="280" t="str">
        <f>VLOOKUP(A448,[0]!名簿女,13)</f>
        <v>丸　内</v>
      </c>
      <c r="N448" s="335">
        <f>VLOOKUP(A448,[0]!名簿女,14)</f>
        <v>2</v>
      </c>
      <c r="O448" s="335" t="s">
        <v>41</v>
      </c>
      <c r="P448" s="274"/>
      <c r="Q448" s="335" t="str">
        <f>VLOOKUP(A448,[0]!名簿女,17)</f>
        <v>ホンダ　アヤネ</v>
      </c>
      <c r="R448" s="274"/>
      <c r="S448" s="274"/>
      <c r="T448" s="333">
        <v>2</v>
      </c>
      <c r="U448" s="232"/>
      <c r="V448" s="232"/>
      <c r="W448" s="232"/>
      <c r="X448" s="234">
        <v>429</v>
      </c>
      <c r="Y448" s="232" t="e">
        <f t="shared" ref="Y448:Y476" si="22">RANK(V448,V$447:V$476,1)</f>
        <v>#N/A</v>
      </c>
      <c r="AA448" s="234">
        <v>10429</v>
      </c>
    </row>
    <row r="449" spans="1:27" s="234" customFormat="1" x14ac:dyDescent="0.2">
      <c r="A449" s="274">
        <v>195</v>
      </c>
      <c r="B449" s="334" t="s">
        <v>207</v>
      </c>
      <c r="C449" s="333">
        <v>42</v>
      </c>
      <c r="D449" s="274" t="s">
        <v>177</v>
      </c>
      <c r="E449" s="274"/>
      <c r="F449" s="274"/>
      <c r="G449" s="278"/>
      <c r="H449" s="274" t="s">
        <v>31</v>
      </c>
      <c r="I449" s="279"/>
      <c r="J449" s="274" t="s">
        <v>41</v>
      </c>
      <c r="K449" s="274" t="str">
        <f>VLOOKUP(A449,[0]!名簿女,11)</f>
        <v>阿戸　洸花</v>
      </c>
      <c r="L449" s="280" t="s">
        <v>31</v>
      </c>
      <c r="M449" s="280" t="str">
        <f>VLOOKUP(A449,[0]!名簿女,13)</f>
        <v>芦　城</v>
      </c>
      <c r="N449" s="335">
        <f>VLOOKUP(A449,[0]!名簿女,14)</f>
        <v>2</v>
      </c>
      <c r="O449" s="335" t="s">
        <v>41</v>
      </c>
      <c r="P449" s="274"/>
      <c r="Q449" s="335" t="str">
        <f>VLOOKUP(A449,[0]!名簿女,17)</f>
        <v>アド　ホノカ</v>
      </c>
      <c r="R449" s="274"/>
      <c r="S449" s="274"/>
      <c r="T449" s="333">
        <v>3</v>
      </c>
      <c r="U449" s="232"/>
      <c r="V449" s="232"/>
      <c r="W449" s="232"/>
      <c r="X449" s="234">
        <v>430</v>
      </c>
      <c r="Y449" s="232" t="e">
        <f t="shared" si="22"/>
        <v>#N/A</v>
      </c>
      <c r="AA449" s="234">
        <v>10430</v>
      </c>
    </row>
    <row r="450" spans="1:27" s="234" customFormat="1" x14ac:dyDescent="0.2">
      <c r="A450" s="333">
        <v>607</v>
      </c>
      <c r="B450" s="334" t="s">
        <v>207</v>
      </c>
      <c r="C450" s="333">
        <v>42</v>
      </c>
      <c r="D450" s="274" t="s">
        <v>177</v>
      </c>
      <c r="E450" s="274"/>
      <c r="F450" s="274"/>
      <c r="G450" s="278"/>
      <c r="H450" s="274" t="s">
        <v>31</v>
      </c>
      <c r="I450" s="279"/>
      <c r="J450" s="274" t="s">
        <v>41</v>
      </c>
      <c r="K450" s="274" t="str">
        <f>VLOOKUP(A450,[0]!名簿女,11)</f>
        <v>藤田　紗良</v>
      </c>
      <c r="L450" s="280" t="s">
        <v>31</v>
      </c>
      <c r="M450" s="280" t="str">
        <f>VLOOKUP(A450,[0]!名簿女,13)</f>
        <v>中　海</v>
      </c>
      <c r="N450" s="335">
        <f>VLOOKUP(A450,[0]!名簿女,14)</f>
        <v>1</v>
      </c>
      <c r="O450" s="335" t="s">
        <v>41</v>
      </c>
      <c r="P450" s="274"/>
      <c r="Q450" s="335" t="str">
        <f>VLOOKUP(A450,[0]!名簿女,17)</f>
        <v>フジタ　サラ</v>
      </c>
      <c r="R450" s="274"/>
      <c r="S450" s="274"/>
      <c r="T450" s="333">
        <v>4</v>
      </c>
      <c r="U450" s="232"/>
      <c r="V450" s="232"/>
      <c r="W450" s="232"/>
      <c r="X450" s="234">
        <v>431</v>
      </c>
      <c r="Y450" s="232" t="e">
        <f t="shared" si="22"/>
        <v>#N/A</v>
      </c>
      <c r="AA450" s="234">
        <v>10431</v>
      </c>
    </row>
    <row r="451" spans="1:27" s="234" customFormat="1" x14ac:dyDescent="0.2">
      <c r="A451" s="333">
        <v>191</v>
      </c>
      <c r="B451" s="334" t="s">
        <v>207</v>
      </c>
      <c r="C451" s="333">
        <v>42</v>
      </c>
      <c r="D451" s="274" t="s">
        <v>177</v>
      </c>
      <c r="E451" s="274"/>
      <c r="F451" s="274"/>
      <c r="G451" s="278"/>
      <c r="H451" s="274" t="s">
        <v>31</v>
      </c>
      <c r="I451" s="279"/>
      <c r="J451" s="274" t="s">
        <v>41</v>
      </c>
      <c r="K451" s="274" t="str">
        <f>VLOOKUP(A451,[0]!名簿女,11)</f>
        <v>金子　千夏</v>
      </c>
      <c r="L451" s="280" t="s">
        <v>31</v>
      </c>
      <c r="M451" s="280" t="str">
        <f>VLOOKUP(A451,[0]!名簿女,13)</f>
        <v>芦　城</v>
      </c>
      <c r="N451" s="335">
        <f>VLOOKUP(A451,[0]!名簿女,14)</f>
        <v>2</v>
      </c>
      <c r="O451" s="335" t="s">
        <v>41</v>
      </c>
      <c r="P451" s="274"/>
      <c r="Q451" s="335" t="str">
        <f>VLOOKUP(A451,[0]!名簿女,17)</f>
        <v>カネコ　チナツ</v>
      </c>
      <c r="R451" s="274"/>
      <c r="S451" s="274"/>
      <c r="T451" s="333">
        <v>5</v>
      </c>
      <c r="U451" s="232"/>
      <c r="V451" s="232"/>
      <c r="W451" s="232"/>
      <c r="X451" s="234">
        <v>432</v>
      </c>
      <c r="Y451" s="232" t="e">
        <f t="shared" si="22"/>
        <v>#N/A</v>
      </c>
      <c r="AA451" s="234">
        <v>10432</v>
      </c>
    </row>
    <row r="452" spans="1:27" s="234" customFormat="1" x14ac:dyDescent="0.2">
      <c r="A452" s="333">
        <v>87</v>
      </c>
      <c r="B452" s="334" t="s">
        <v>207</v>
      </c>
      <c r="C452" s="333">
        <v>42</v>
      </c>
      <c r="D452" s="274" t="s">
        <v>177</v>
      </c>
      <c r="E452" s="274"/>
      <c r="F452" s="274"/>
      <c r="G452" s="278"/>
      <c r="H452" s="274" t="s">
        <v>31</v>
      </c>
      <c r="I452" s="279"/>
      <c r="J452" s="274" t="s">
        <v>41</v>
      </c>
      <c r="K452" s="274" t="str">
        <f>VLOOKUP(A452,[0]!名簿女,11)</f>
        <v>曽田　春妃</v>
      </c>
      <c r="L452" s="280" t="s">
        <v>31</v>
      </c>
      <c r="M452" s="280" t="str">
        <f>VLOOKUP(A452,[0]!名簿女,13)</f>
        <v>板　津</v>
      </c>
      <c r="N452" s="335">
        <f>VLOOKUP(A452,[0]!名簿女,14)</f>
        <v>1</v>
      </c>
      <c r="O452" s="335" t="s">
        <v>41</v>
      </c>
      <c r="P452" s="274"/>
      <c r="Q452" s="335" t="str">
        <f>VLOOKUP(A452,[0]!名簿女,17)</f>
        <v>ソダ　ハルヒ</v>
      </c>
      <c r="R452" s="274"/>
      <c r="S452" s="274"/>
      <c r="T452" s="333">
        <v>6</v>
      </c>
      <c r="U452" s="232"/>
      <c r="V452" s="232"/>
      <c r="W452" s="232"/>
      <c r="X452" s="234">
        <v>433</v>
      </c>
      <c r="Y452" s="232" t="e">
        <f t="shared" si="22"/>
        <v>#N/A</v>
      </c>
      <c r="AA452" s="234">
        <v>10433</v>
      </c>
    </row>
    <row r="453" spans="1:27" s="234" customFormat="1" x14ac:dyDescent="0.2">
      <c r="A453" s="333">
        <v>567</v>
      </c>
      <c r="B453" s="334" t="s">
        <v>207</v>
      </c>
      <c r="C453" s="333">
        <v>42</v>
      </c>
      <c r="D453" s="274" t="s">
        <v>177</v>
      </c>
      <c r="E453" s="274"/>
      <c r="F453" s="274"/>
      <c r="G453" s="278"/>
      <c r="H453" s="274" t="s">
        <v>31</v>
      </c>
      <c r="I453" s="279"/>
      <c r="J453" s="274" t="s">
        <v>41</v>
      </c>
      <c r="K453" s="274" t="str">
        <f>VLOOKUP(A453,[0]!名簿女,11)</f>
        <v>木戸　咲衣</v>
      </c>
      <c r="L453" s="280" t="s">
        <v>31</v>
      </c>
      <c r="M453" s="280" t="str">
        <f>VLOOKUP(A453,[0]!名簿女,13)</f>
        <v>南　部</v>
      </c>
      <c r="N453" s="335">
        <f>VLOOKUP(A453,[0]!名簿女,14)</f>
        <v>2</v>
      </c>
      <c r="O453" s="335" t="s">
        <v>41</v>
      </c>
      <c r="P453" s="274"/>
      <c r="Q453" s="335" t="str">
        <f>VLOOKUP(A453,[0]!名簿女,17)</f>
        <v>キド　サエ</v>
      </c>
      <c r="R453" s="274"/>
      <c r="S453" s="274"/>
      <c r="T453" s="274">
        <v>7</v>
      </c>
      <c r="U453" s="232"/>
      <c r="V453" s="232"/>
      <c r="W453" s="232"/>
      <c r="X453" s="234">
        <v>434</v>
      </c>
      <c r="Y453" s="232" t="e">
        <f t="shared" si="22"/>
        <v>#N/A</v>
      </c>
      <c r="AA453" s="234">
        <v>10434</v>
      </c>
    </row>
    <row r="454" spans="1:27" s="234" customFormat="1" x14ac:dyDescent="0.2">
      <c r="A454" s="333">
        <v>883</v>
      </c>
      <c r="B454" s="334" t="s">
        <v>207</v>
      </c>
      <c r="C454" s="333">
        <v>42</v>
      </c>
      <c r="D454" s="274" t="s">
        <v>177</v>
      </c>
      <c r="E454" s="274"/>
      <c r="F454" s="274"/>
      <c r="G454" s="278"/>
      <c r="H454" s="274" t="s">
        <v>31</v>
      </c>
      <c r="I454" s="279"/>
      <c r="J454" s="274" t="s">
        <v>41</v>
      </c>
      <c r="K454" s="274" t="str">
        <f>VLOOKUP(A454,[0]!名簿女,11)</f>
        <v>吉村　千穂</v>
      </c>
      <c r="L454" s="280" t="s">
        <v>31</v>
      </c>
      <c r="M454" s="280" t="str">
        <f>VLOOKUP(A454,[0]!名簿女,13)</f>
        <v>松東みどり</v>
      </c>
      <c r="N454" s="335">
        <f>VLOOKUP(A454,[0]!名簿女,14)</f>
        <v>2</v>
      </c>
      <c r="O454" s="335" t="s">
        <v>41</v>
      </c>
      <c r="P454" s="274"/>
      <c r="Q454" s="335" t="str">
        <f>VLOOKUP(A454,[0]!名簿女,17)</f>
        <v>ヨシムラ　チホ</v>
      </c>
      <c r="R454" s="274"/>
      <c r="S454" s="274"/>
      <c r="T454" s="333">
        <v>8</v>
      </c>
      <c r="U454" s="232"/>
      <c r="V454" s="232"/>
      <c r="W454" s="232"/>
      <c r="X454" s="234">
        <v>435</v>
      </c>
      <c r="Y454" s="232" t="e">
        <f t="shared" si="22"/>
        <v>#N/A</v>
      </c>
      <c r="AA454" s="234">
        <v>10435</v>
      </c>
    </row>
    <row r="455" spans="1:27" s="234" customFormat="1" x14ac:dyDescent="0.2">
      <c r="A455" s="333">
        <v>334</v>
      </c>
      <c r="B455" s="334" t="s">
        <v>207</v>
      </c>
      <c r="C455" s="333">
        <v>42</v>
      </c>
      <c r="D455" s="274" t="s">
        <v>177</v>
      </c>
      <c r="E455" s="274"/>
      <c r="F455" s="274"/>
      <c r="G455" s="278"/>
      <c r="H455" s="274" t="s">
        <v>31</v>
      </c>
      <c r="I455" s="279"/>
      <c r="J455" s="274" t="s">
        <v>41</v>
      </c>
      <c r="K455" s="274" t="str">
        <f>VLOOKUP(A455,[0]!名簿女,11)</f>
        <v>山崎実乃里</v>
      </c>
      <c r="L455" s="280" t="s">
        <v>31</v>
      </c>
      <c r="M455" s="280" t="str">
        <f>VLOOKUP(A455,[0]!名簿女,13)</f>
        <v>松　陽</v>
      </c>
      <c r="N455" s="335">
        <f>VLOOKUP(A455,[0]!名簿女,14)</f>
        <v>1</v>
      </c>
      <c r="O455" s="335" t="s">
        <v>41</v>
      </c>
      <c r="P455" s="274"/>
      <c r="Q455" s="335" t="str">
        <f>VLOOKUP(A455,[0]!名簿女,17)</f>
        <v>ヤマザキ　ミノリ</v>
      </c>
      <c r="R455" s="274"/>
      <c r="S455" s="274"/>
      <c r="T455" s="333">
        <v>9</v>
      </c>
      <c r="U455" s="232"/>
      <c r="V455" s="232"/>
      <c r="W455" s="232"/>
      <c r="X455" s="234">
        <v>436</v>
      </c>
      <c r="Y455" s="232" t="e">
        <f t="shared" si="22"/>
        <v>#N/A</v>
      </c>
      <c r="AA455" s="234">
        <v>10436</v>
      </c>
    </row>
    <row r="456" spans="1:27" s="234" customFormat="1" x14ac:dyDescent="0.2">
      <c r="A456" s="333">
        <v>882</v>
      </c>
      <c r="B456" s="334" t="s">
        <v>207</v>
      </c>
      <c r="C456" s="333">
        <v>42</v>
      </c>
      <c r="D456" s="274" t="s">
        <v>177</v>
      </c>
      <c r="E456" s="274"/>
      <c r="F456" s="274"/>
      <c r="G456" s="278"/>
      <c r="H456" s="274" t="s">
        <v>31</v>
      </c>
      <c r="I456" s="279"/>
      <c r="J456" s="274" t="s">
        <v>41</v>
      </c>
      <c r="K456" s="274" t="str">
        <f>VLOOKUP(A456,[0]!名簿女,11)</f>
        <v>釣川　紗矢</v>
      </c>
      <c r="L456" s="280" t="s">
        <v>31</v>
      </c>
      <c r="M456" s="280" t="str">
        <f>VLOOKUP(A456,[0]!名簿女,13)</f>
        <v>松東みどり</v>
      </c>
      <c r="N456" s="335">
        <f>VLOOKUP(A456,[0]!名簿女,14)</f>
        <v>2</v>
      </c>
      <c r="O456" s="335" t="s">
        <v>41</v>
      </c>
      <c r="P456" s="274"/>
      <c r="Q456" s="335" t="str">
        <f>VLOOKUP(A456,[0]!名簿女,17)</f>
        <v>ツリカワ　サヤ</v>
      </c>
      <c r="R456" s="274"/>
      <c r="S456" s="274"/>
      <c r="T456" s="333">
        <v>10</v>
      </c>
      <c r="U456" s="232"/>
      <c r="V456" s="232"/>
      <c r="W456" s="232"/>
      <c r="X456" s="234">
        <v>437</v>
      </c>
      <c r="Y456" s="232" t="e">
        <f t="shared" si="22"/>
        <v>#N/A</v>
      </c>
      <c r="AA456" s="234">
        <v>10437</v>
      </c>
    </row>
    <row r="457" spans="1:27" s="234" customFormat="1" x14ac:dyDescent="0.2">
      <c r="A457" s="274">
        <v>574</v>
      </c>
      <c r="B457" s="334" t="s">
        <v>207</v>
      </c>
      <c r="C457" s="333">
        <v>42</v>
      </c>
      <c r="D457" s="274" t="s">
        <v>177</v>
      </c>
      <c r="E457" s="274"/>
      <c r="F457" s="274"/>
      <c r="G457" s="278"/>
      <c r="H457" s="274" t="s">
        <v>31</v>
      </c>
      <c r="I457" s="279"/>
      <c r="J457" s="274" t="s">
        <v>41</v>
      </c>
      <c r="K457" s="274" t="str">
        <f>VLOOKUP(A457,[0]!名簿女,11)</f>
        <v>西本　莉杏</v>
      </c>
      <c r="L457" s="280" t="s">
        <v>31</v>
      </c>
      <c r="M457" s="280" t="str">
        <f>VLOOKUP(A457,[0]!名簿女,13)</f>
        <v>南　部</v>
      </c>
      <c r="N457" s="335">
        <f>VLOOKUP(A457,[0]!名簿女,14)</f>
        <v>2</v>
      </c>
      <c r="O457" s="335" t="s">
        <v>41</v>
      </c>
      <c r="P457" s="274"/>
      <c r="Q457" s="335" t="str">
        <f>VLOOKUP(A457,[0]!名簿女,17)</f>
        <v>ニシモト　リアン</v>
      </c>
      <c r="R457" s="274"/>
      <c r="S457" s="274"/>
      <c r="T457" s="333">
        <v>11</v>
      </c>
      <c r="U457" s="232"/>
      <c r="V457" s="232"/>
      <c r="W457" s="232"/>
      <c r="X457" s="234">
        <v>438</v>
      </c>
      <c r="Y457" s="232" t="e">
        <f t="shared" si="22"/>
        <v>#N/A</v>
      </c>
      <c r="AA457" s="234">
        <v>10438</v>
      </c>
    </row>
    <row r="458" spans="1:27" s="234" customFormat="1" x14ac:dyDescent="0.2">
      <c r="A458" s="333">
        <v>242</v>
      </c>
      <c r="B458" s="334" t="s">
        <v>207</v>
      </c>
      <c r="C458" s="333">
        <v>42</v>
      </c>
      <c r="D458" s="274" t="s">
        <v>177</v>
      </c>
      <c r="E458" s="274"/>
      <c r="F458" s="274"/>
      <c r="G458" s="278"/>
      <c r="H458" s="274" t="s">
        <v>31</v>
      </c>
      <c r="I458" s="279"/>
      <c r="J458" s="274" t="s">
        <v>41</v>
      </c>
      <c r="K458" s="274" t="str">
        <f>VLOOKUP(A458,[0]!名簿女,11)</f>
        <v>金谷　星来</v>
      </c>
      <c r="L458" s="280" t="s">
        <v>31</v>
      </c>
      <c r="M458" s="280" t="str">
        <f>VLOOKUP(A458,[0]!名簿女,13)</f>
        <v>丸　内</v>
      </c>
      <c r="N458" s="335">
        <f>VLOOKUP(A458,[0]!名簿女,14)</f>
        <v>2</v>
      </c>
      <c r="O458" s="335" t="s">
        <v>41</v>
      </c>
      <c r="P458" s="274"/>
      <c r="Q458" s="335" t="str">
        <f>VLOOKUP(A458,[0]!名簿女,17)</f>
        <v>カナヤ　セイラ</v>
      </c>
      <c r="R458" s="274"/>
      <c r="S458" s="274"/>
      <c r="T458" s="333">
        <v>12</v>
      </c>
      <c r="U458" s="232"/>
      <c r="V458" s="232"/>
      <c r="W458" s="232"/>
      <c r="X458" s="234">
        <v>439</v>
      </c>
      <c r="Y458" s="232" t="e">
        <f t="shared" si="22"/>
        <v>#N/A</v>
      </c>
      <c r="AA458" s="234">
        <v>10439</v>
      </c>
    </row>
    <row r="459" spans="1:27" s="234" customFormat="1" x14ac:dyDescent="0.2">
      <c r="A459" s="274">
        <v>301</v>
      </c>
      <c r="B459" s="334" t="s">
        <v>207</v>
      </c>
      <c r="C459" s="333">
        <v>42</v>
      </c>
      <c r="D459" s="274" t="s">
        <v>177</v>
      </c>
      <c r="E459" s="274"/>
      <c r="F459" s="274"/>
      <c r="G459" s="278"/>
      <c r="H459" s="274" t="s">
        <v>31</v>
      </c>
      <c r="I459" s="279"/>
      <c r="J459" s="274" t="s">
        <v>41</v>
      </c>
      <c r="K459" s="274" t="str">
        <f>VLOOKUP(A459,[0]!名簿女,11)</f>
        <v>石川　紅愛</v>
      </c>
      <c r="L459" s="280" t="s">
        <v>31</v>
      </c>
      <c r="M459" s="280" t="str">
        <f>VLOOKUP(A459,[0]!名簿女,13)</f>
        <v>松　陽</v>
      </c>
      <c r="N459" s="335">
        <f>VLOOKUP(A459,[0]!名簿女,14)</f>
        <v>2</v>
      </c>
      <c r="O459" s="335" t="s">
        <v>41</v>
      </c>
      <c r="P459" s="274"/>
      <c r="Q459" s="335" t="str">
        <f>VLOOKUP(A459,[0]!名簿女,17)</f>
        <v>イシカワ　クレア</v>
      </c>
      <c r="R459" s="274"/>
      <c r="S459" s="274"/>
      <c r="T459" s="333">
        <v>13</v>
      </c>
      <c r="U459" s="232"/>
      <c r="V459" s="232"/>
      <c r="W459" s="232"/>
      <c r="X459" s="234">
        <v>440</v>
      </c>
      <c r="Y459" s="232" t="e">
        <f t="shared" si="22"/>
        <v>#N/A</v>
      </c>
      <c r="AA459" s="234">
        <v>10440</v>
      </c>
    </row>
    <row r="460" spans="1:27" s="234" customFormat="1" x14ac:dyDescent="0.2">
      <c r="A460" s="333">
        <v>571</v>
      </c>
      <c r="B460" s="334" t="s">
        <v>207</v>
      </c>
      <c r="C460" s="333">
        <v>42</v>
      </c>
      <c r="D460" s="274" t="s">
        <v>177</v>
      </c>
      <c r="E460" s="274"/>
      <c r="F460" s="274"/>
      <c r="G460" s="278"/>
      <c r="H460" s="274" t="s">
        <v>31</v>
      </c>
      <c r="I460" s="279"/>
      <c r="J460" s="274" t="s">
        <v>41</v>
      </c>
      <c r="K460" s="274" t="str">
        <f>VLOOKUP(A460,[0]!名簿女,11)</f>
        <v>内藤　　遙</v>
      </c>
      <c r="L460" s="280" t="s">
        <v>31</v>
      </c>
      <c r="M460" s="280" t="str">
        <f>VLOOKUP(A460,[0]!名簿女,13)</f>
        <v>南　部</v>
      </c>
      <c r="N460" s="335">
        <f>VLOOKUP(A460,[0]!名簿女,14)</f>
        <v>2</v>
      </c>
      <c r="O460" s="335" t="s">
        <v>41</v>
      </c>
      <c r="P460" s="274"/>
      <c r="Q460" s="335" t="str">
        <f>VLOOKUP(A460,[0]!名簿女,17)</f>
        <v>ナイトウ　ハルカ</v>
      </c>
      <c r="R460" s="274"/>
      <c r="S460" s="274"/>
      <c r="T460" s="274">
        <v>14</v>
      </c>
      <c r="U460" s="232"/>
      <c r="V460" s="232"/>
      <c r="W460" s="232"/>
      <c r="X460" s="234">
        <v>441</v>
      </c>
      <c r="Y460" s="232" t="e">
        <f t="shared" si="22"/>
        <v>#N/A</v>
      </c>
      <c r="AA460" s="234">
        <v>10441</v>
      </c>
    </row>
    <row r="461" spans="1:27" s="234" customFormat="1" x14ac:dyDescent="0.2">
      <c r="A461" s="333">
        <v>248</v>
      </c>
      <c r="B461" s="334" t="s">
        <v>207</v>
      </c>
      <c r="C461" s="333">
        <v>42</v>
      </c>
      <c r="D461" s="274" t="s">
        <v>177</v>
      </c>
      <c r="E461" s="274"/>
      <c r="F461" s="274"/>
      <c r="G461" s="278"/>
      <c r="H461" s="274" t="s">
        <v>31</v>
      </c>
      <c r="I461" s="279"/>
      <c r="J461" s="274" t="s">
        <v>41</v>
      </c>
      <c r="K461" s="274" t="str">
        <f>VLOOKUP(A461,[0]!名簿女,11)</f>
        <v>北野　来実</v>
      </c>
      <c r="L461" s="280" t="s">
        <v>31</v>
      </c>
      <c r="M461" s="280" t="str">
        <f>VLOOKUP(A461,[0]!名簿女,13)</f>
        <v>丸　内</v>
      </c>
      <c r="N461" s="335">
        <f>VLOOKUP(A461,[0]!名簿女,14)</f>
        <v>2</v>
      </c>
      <c r="O461" s="335" t="s">
        <v>41</v>
      </c>
      <c r="P461" s="274"/>
      <c r="Q461" s="335" t="str">
        <f>VLOOKUP(A461,[0]!名簿女,17)</f>
        <v>キタノ　クルミ</v>
      </c>
      <c r="R461" s="274"/>
      <c r="S461" s="274"/>
      <c r="T461" s="274">
        <v>15</v>
      </c>
      <c r="U461" s="232"/>
      <c r="V461" s="232"/>
      <c r="W461" s="232"/>
      <c r="X461" s="234">
        <v>442</v>
      </c>
      <c r="Y461" s="232" t="e">
        <f t="shared" si="22"/>
        <v>#N/A</v>
      </c>
      <c r="AA461" s="234">
        <v>10442</v>
      </c>
    </row>
    <row r="462" spans="1:27" s="234" customFormat="1" x14ac:dyDescent="0.2">
      <c r="A462" s="333">
        <v>97</v>
      </c>
      <c r="B462" s="334" t="s">
        <v>207</v>
      </c>
      <c r="C462" s="333">
        <v>42</v>
      </c>
      <c r="D462" s="274" t="s">
        <v>177</v>
      </c>
      <c r="E462" s="274"/>
      <c r="F462" s="274"/>
      <c r="G462" s="278"/>
      <c r="H462" s="274" t="s">
        <v>31</v>
      </c>
      <c r="I462" s="279"/>
      <c r="J462" s="274" t="s">
        <v>41</v>
      </c>
      <c r="K462" s="274" t="str">
        <f>VLOOKUP(A462,[0]!名簿女,11)</f>
        <v>成田　るあ</v>
      </c>
      <c r="L462" s="280" t="s">
        <v>31</v>
      </c>
      <c r="M462" s="280" t="str">
        <f>VLOOKUP(A462,[0]!名簿女,13)</f>
        <v>板　津</v>
      </c>
      <c r="N462" s="335">
        <f>VLOOKUP(A462,[0]!名簿女,14)</f>
        <v>2</v>
      </c>
      <c r="O462" s="335" t="s">
        <v>41</v>
      </c>
      <c r="P462" s="274"/>
      <c r="Q462" s="335" t="str">
        <f>VLOOKUP(A462,[0]!名簿女,17)</f>
        <v>ナリタ　ルア</v>
      </c>
      <c r="R462" s="274"/>
      <c r="S462" s="274"/>
      <c r="T462" s="333">
        <v>16</v>
      </c>
      <c r="U462" s="232"/>
      <c r="V462" s="232"/>
      <c r="W462" s="232"/>
      <c r="X462" s="234">
        <v>443</v>
      </c>
      <c r="Y462" s="232" t="e">
        <f t="shared" si="22"/>
        <v>#N/A</v>
      </c>
      <c r="AA462" s="234">
        <v>10443</v>
      </c>
    </row>
    <row r="463" spans="1:27" s="234" customFormat="1" x14ac:dyDescent="0.2">
      <c r="A463" s="333">
        <v>302</v>
      </c>
      <c r="B463" s="334" t="s">
        <v>207</v>
      </c>
      <c r="C463" s="333">
        <v>42</v>
      </c>
      <c r="D463" s="274" t="s">
        <v>177</v>
      </c>
      <c r="E463" s="274"/>
      <c r="F463" s="274"/>
      <c r="G463" s="278"/>
      <c r="H463" s="274" t="s">
        <v>31</v>
      </c>
      <c r="I463" s="279"/>
      <c r="J463" s="274" t="s">
        <v>41</v>
      </c>
      <c r="K463" s="274" t="str">
        <f>VLOOKUP(A463,[0]!名簿女,11)</f>
        <v>石本　愛佳</v>
      </c>
      <c r="L463" s="333" t="s">
        <v>31</v>
      </c>
      <c r="M463" s="274" t="str">
        <f>VLOOKUP(A463,[0]!名簿女,13)</f>
        <v>松　陽</v>
      </c>
      <c r="N463" s="280">
        <f>VLOOKUP(A463,[0]!名簿女,14)</f>
        <v>2</v>
      </c>
      <c r="O463" s="280" t="s">
        <v>41</v>
      </c>
      <c r="P463" s="335"/>
      <c r="Q463" s="335" t="str">
        <f>VLOOKUP(A463,[0]!名簿女,17)</f>
        <v>イシモト　アイカ</v>
      </c>
      <c r="R463" s="274"/>
      <c r="S463" s="274"/>
      <c r="T463" s="333">
        <v>17</v>
      </c>
      <c r="U463" s="232"/>
      <c r="V463" s="232"/>
      <c r="W463" s="232"/>
      <c r="X463" s="234">
        <v>444</v>
      </c>
      <c r="Y463" s="232" t="e">
        <f t="shared" si="22"/>
        <v>#N/A</v>
      </c>
      <c r="AA463" s="234">
        <v>10444</v>
      </c>
    </row>
    <row r="464" spans="1:27" s="234" customFormat="1" x14ac:dyDescent="0.2">
      <c r="A464" s="333"/>
      <c r="B464" s="334" t="s">
        <v>207</v>
      </c>
      <c r="C464" s="333">
        <v>42</v>
      </c>
      <c r="D464" s="274" t="s">
        <v>177</v>
      </c>
      <c r="E464" s="274"/>
      <c r="F464" s="274"/>
      <c r="G464" s="278"/>
      <c r="H464" s="274" t="s">
        <v>31</v>
      </c>
      <c r="I464" s="279"/>
      <c r="J464" s="274" t="s">
        <v>41</v>
      </c>
      <c r="K464" s="274" t="e">
        <f>VLOOKUP(A464,[0]!名簿女,11)</f>
        <v>#N/A</v>
      </c>
      <c r="L464" s="333" t="s">
        <v>31</v>
      </c>
      <c r="M464" s="274" t="e">
        <f>VLOOKUP(A464,[0]!名簿女,13)</f>
        <v>#N/A</v>
      </c>
      <c r="N464" s="280" t="e">
        <f>VLOOKUP(A464,[0]!名簿女,14)</f>
        <v>#N/A</v>
      </c>
      <c r="O464" s="280" t="s">
        <v>41</v>
      </c>
      <c r="P464" s="335"/>
      <c r="Q464" s="335" t="e">
        <f>VLOOKUP(A464,[0]!名簿女,17)</f>
        <v>#N/A</v>
      </c>
      <c r="R464" s="274"/>
      <c r="S464" s="274"/>
      <c r="T464" s="333">
        <v>18</v>
      </c>
      <c r="U464" s="232"/>
      <c r="V464" s="232"/>
      <c r="W464" s="232"/>
      <c r="X464" s="234">
        <v>445</v>
      </c>
      <c r="Y464" s="232" t="e">
        <f t="shared" si="22"/>
        <v>#N/A</v>
      </c>
      <c r="AA464" s="234">
        <v>10445</v>
      </c>
    </row>
    <row r="465" spans="1:27" x14ac:dyDescent="0.2">
      <c r="A465" s="274"/>
      <c r="B465" s="334" t="s">
        <v>207</v>
      </c>
      <c r="C465" s="274">
        <v>42</v>
      </c>
      <c r="D465" s="274" t="s">
        <v>177</v>
      </c>
      <c r="E465" s="274"/>
      <c r="F465" s="274"/>
      <c r="G465" s="278"/>
      <c r="H465" s="274" t="s">
        <v>31</v>
      </c>
      <c r="I465" s="274"/>
      <c r="J465" s="274" t="s">
        <v>41</v>
      </c>
      <c r="K465" s="274" t="e">
        <f>VLOOKUP(A465,[0]!名簿女,11)</f>
        <v>#N/A</v>
      </c>
      <c r="L465" s="274" t="s">
        <v>31</v>
      </c>
      <c r="M465" s="274" t="e">
        <f>VLOOKUP(A465,[0]!名簿女,13)</f>
        <v>#N/A</v>
      </c>
      <c r="N465" s="274" t="e">
        <f>VLOOKUP(A465,[0]!名簿女,14)</f>
        <v>#N/A</v>
      </c>
      <c r="O465" s="274" t="s">
        <v>41</v>
      </c>
      <c r="P465" s="274"/>
      <c r="Q465" s="274" t="e">
        <f>VLOOKUP(A465,[0]!名簿女,17)</f>
        <v>#N/A</v>
      </c>
      <c r="R465" s="274"/>
      <c r="S465" s="274"/>
      <c r="T465" s="274">
        <v>19</v>
      </c>
      <c r="X465" s="234">
        <v>446</v>
      </c>
      <c r="Y465" s="232" t="e">
        <f t="shared" si="22"/>
        <v>#N/A</v>
      </c>
      <c r="AA465" s="234">
        <v>10446</v>
      </c>
    </row>
    <row r="466" spans="1:27" x14ac:dyDescent="0.2">
      <c r="A466" s="274"/>
      <c r="B466" s="334" t="s">
        <v>207</v>
      </c>
      <c r="C466" s="274">
        <v>42</v>
      </c>
      <c r="D466" s="274" t="s">
        <v>177</v>
      </c>
      <c r="E466" s="274"/>
      <c r="F466" s="274"/>
      <c r="G466" s="278"/>
      <c r="H466" s="274" t="s">
        <v>31</v>
      </c>
      <c r="I466" s="361"/>
      <c r="J466" s="274" t="s">
        <v>41</v>
      </c>
      <c r="K466" s="274" t="e">
        <f>VLOOKUP(A466,[0]!名簿女,11)</f>
        <v>#N/A</v>
      </c>
      <c r="L466" s="274" t="s">
        <v>31</v>
      </c>
      <c r="M466" s="274" t="e">
        <f>VLOOKUP(A466,[0]!名簿女,13)</f>
        <v>#N/A</v>
      </c>
      <c r="N466" s="274" t="e">
        <f>VLOOKUP(A466,[0]!名簿女,14)</f>
        <v>#N/A</v>
      </c>
      <c r="O466" s="274" t="s">
        <v>41</v>
      </c>
      <c r="P466" s="274"/>
      <c r="Q466" s="274" t="e">
        <f>VLOOKUP(A466,[0]!名簿女,17)</f>
        <v>#N/A</v>
      </c>
      <c r="R466" s="274"/>
      <c r="S466" s="274"/>
      <c r="T466" s="274">
        <v>20</v>
      </c>
      <c r="X466" s="234">
        <v>447</v>
      </c>
      <c r="Y466" s="232" t="e">
        <f t="shared" si="22"/>
        <v>#N/A</v>
      </c>
      <c r="AA466" s="234">
        <v>10447</v>
      </c>
    </row>
    <row r="467" spans="1:27" x14ac:dyDescent="0.2">
      <c r="A467" s="274"/>
      <c r="B467" s="334" t="s">
        <v>207</v>
      </c>
      <c r="C467" s="274">
        <v>42</v>
      </c>
      <c r="D467" s="274" t="s">
        <v>177</v>
      </c>
      <c r="E467" s="274"/>
      <c r="F467" s="274"/>
      <c r="G467" s="278"/>
      <c r="H467" s="274" t="s">
        <v>31</v>
      </c>
      <c r="I467" s="361"/>
      <c r="J467" s="274" t="s">
        <v>41</v>
      </c>
      <c r="K467" s="274" t="e">
        <f>VLOOKUP(A467,[0]!名簿女,11)</f>
        <v>#N/A</v>
      </c>
      <c r="L467" s="274" t="s">
        <v>31</v>
      </c>
      <c r="M467" s="274" t="e">
        <f>VLOOKUP(A467,[0]!名簿女,13)</f>
        <v>#N/A</v>
      </c>
      <c r="N467" s="274" t="e">
        <f>VLOOKUP(A467,[0]!名簿女,14)</f>
        <v>#N/A</v>
      </c>
      <c r="O467" s="274" t="s">
        <v>41</v>
      </c>
      <c r="P467" s="274"/>
      <c r="Q467" s="274" t="e">
        <f>VLOOKUP(A467,[0]!名簿女,17)</f>
        <v>#N/A</v>
      </c>
      <c r="R467" s="274"/>
      <c r="S467" s="274"/>
      <c r="T467" s="274">
        <v>21</v>
      </c>
      <c r="X467" s="234">
        <v>448</v>
      </c>
      <c r="Y467" s="232" t="e">
        <f t="shared" si="22"/>
        <v>#N/A</v>
      </c>
      <c r="AA467" s="234">
        <v>10448</v>
      </c>
    </row>
    <row r="468" spans="1:27" x14ac:dyDescent="0.2">
      <c r="A468" s="274"/>
      <c r="B468" s="334" t="s">
        <v>207</v>
      </c>
      <c r="C468" s="274">
        <v>42</v>
      </c>
      <c r="D468" s="274" t="s">
        <v>177</v>
      </c>
      <c r="E468" s="274"/>
      <c r="F468" s="274"/>
      <c r="G468" s="278"/>
      <c r="H468" s="274" t="s">
        <v>31</v>
      </c>
      <c r="I468" s="361"/>
      <c r="J468" s="274" t="s">
        <v>41</v>
      </c>
      <c r="K468" s="274" t="e">
        <f>VLOOKUP(A468,[0]!名簿女,11)</f>
        <v>#N/A</v>
      </c>
      <c r="L468" s="274" t="s">
        <v>31</v>
      </c>
      <c r="M468" s="274" t="e">
        <f>VLOOKUP(A468,[0]!名簿女,13)</f>
        <v>#N/A</v>
      </c>
      <c r="N468" s="274" t="e">
        <f>VLOOKUP(A468,[0]!名簿女,14)</f>
        <v>#N/A</v>
      </c>
      <c r="O468" s="274" t="s">
        <v>41</v>
      </c>
      <c r="P468" s="274"/>
      <c r="Q468" s="274" t="e">
        <f>VLOOKUP(A468,[0]!名簿女,17)</f>
        <v>#N/A</v>
      </c>
      <c r="R468" s="274"/>
      <c r="S468" s="274"/>
      <c r="T468" s="274">
        <v>22</v>
      </c>
      <c r="X468" s="234">
        <v>449</v>
      </c>
      <c r="Y468" s="232" t="e">
        <f t="shared" si="22"/>
        <v>#N/A</v>
      </c>
      <c r="AA468" s="234">
        <v>10449</v>
      </c>
    </row>
    <row r="469" spans="1:27" x14ac:dyDescent="0.2">
      <c r="A469" s="274"/>
      <c r="B469" s="334" t="s">
        <v>207</v>
      </c>
      <c r="C469" s="274">
        <v>42</v>
      </c>
      <c r="D469" s="274" t="s">
        <v>177</v>
      </c>
      <c r="E469" s="274"/>
      <c r="F469" s="274"/>
      <c r="G469" s="278"/>
      <c r="H469" s="274" t="s">
        <v>31</v>
      </c>
      <c r="I469" s="361"/>
      <c r="J469" s="274" t="s">
        <v>41</v>
      </c>
      <c r="K469" s="274" t="e">
        <f>VLOOKUP(A469,[0]!名簿女,11)</f>
        <v>#N/A</v>
      </c>
      <c r="L469" s="274" t="s">
        <v>31</v>
      </c>
      <c r="M469" s="274" t="e">
        <f>VLOOKUP(A469,[0]!名簿女,13)</f>
        <v>#N/A</v>
      </c>
      <c r="N469" s="274" t="e">
        <f>VLOOKUP(A469,[0]!名簿女,14)</f>
        <v>#N/A</v>
      </c>
      <c r="O469" s="274" t="s">
        <v>41</v>
      </c>
      <c r="P469" s="274"/>
      <c r="Q469" s="274" t="e">
        <f>VLOOKUP(A469,[0]!名簿女,17)</f>
        <v>#N/A</v>
      </c>
      <c r="R469" s="274"/>
      <c r="S469" s="274"/>
      <c r="T469" s="274">
        <v>23</v>
      </c>
      <c r="X469" s="234">
        <v>450</v>
      </c>
      <c r="Y469" s="232" t="e">
        <f t="shared" si="22"/>
        <v>#N/A</v>
      </c>
      <c r="AA469" s="234">
        <v>10450</v>
      </c>
    </row>
    <row r="470" spans="1:27" x14ac:dyDescent="0.2">
      <c r="A470" s="274"/>
      <c r="B470" s="334" t="s">
        <v>207</v>
      </c>
      <c r="C470" s="274">
        <v>42</v>
      </c>
      <c r="D470" s="274" t="s">
        <v>177</v>
      </c>
      <c r="E470" s="274"/>
      <c r="F470" s="274"/>
      <c r="G470" s="278"/>
      <c r="H470" s="274" t="s">
        <v>31</v>
      </c>
      <c r="I470" s="361"/>
      <c r="J470" s="274" t="s">
        <v>41</v>
      </c>
      <c r="K470" s="274" t="e">
        <f>VLOOKUP(A470,[0]!名簿女,11)</f>
        <v>#N/A</v>
      </c>
      <c r="L470" s="274" t="s">
        <v>31</v>
      </c>
      <c r="M470" s="274" t="e">
        <f>VLOOKUP(A470,[0]!名簿女,13)</f>
        <v>#N/A</v>
      </c>
      <c r="N470" s="274" t="e">
        <f>VLOOKUP(A470,[0]!名簿女,14)</f>
        <v>#N/A</v>
      </c>
      <c r="O470" s="274" t="s">
        <v>41</v>
      </c>
      <c r="P470" s="274"/>
      <c r="Q470" s="274" t="e">
        <f>VLOOKUP(A470,[0]!名簿女,17)</f>
        <v>#N/A</v>
      </c>
      <c r="R470" s="274"/>
      <c r="S470" s="274"/>
      <c r="T470" s="274">
        <v>24</v>
      </c>
      <c r="X470" s="234">
        <v>451</v>
      </c>
      <c r="Y470" s="232" t="e">
        <f t="shared" si="22"/>
        <v>#N/A</v>
      </c>
      <c r="AA470" s="234">
        <v>10451</v>
      </c>
    </row>
    <row r="471" spans="1:27" x14ac:dyDescent="0.2">
      <c r="A471" s="274"/>
      <c r="B471" s="334" t="s">
        <v>207</v>
      </c>
      <c r="C471" s="274">
        <v>42</v>
      </c>
      <c r="D471" s="274" t="s">
        <v>177</v>
      </c>
      <c r="E471" s="274"/>
      <c r="F471" s="274"/>
      <c r="G471" s="278"/>
      <c r="H471" s="274" t="s">
        <v>31</v>
      </c>
      <c r="I471" s="361"/>
      <c r="J471" s="274" t="s">
        <v>41</v>
      </c>
      <c r="K471" s="274" t="e">
        <f>VLOOKUP(A471,[0]!名簿女,11)</f>
        <v>#N/A</v>
      </c>
      <c r="L471" s="274" t="s">
        <v>31</v>
      </c>
      <c r="M471" s="274" t="e">
        <f>VLOOKUP(A471,[0]!名簿女,13)</f>
        <v>#N/A</v>
      </c>
      <c r="N471" s="274" t="e">
        <f>VLOOKUP(A471,[0]!名簿女,14)</f>
        <v>#N/A</v>
      </c>
      <c r="O471" s="274" t="s">
        <v>41</v>
      </c>
      <c r="P471" s="274"/>
      <c r="Q471" s="274" t="e">
        <f>VLOOKUP(A471,[0]!名簿女,17)</f>
        <v>#N/A</v>
      </c>
      <c r="R471" s="274"/>
      <c r="S471" s="274"/>
      <c r="T471" s="274">
        <v>25</v>
      </c>
      <c r="X471" s="234">
        <v>452</v>
      </c>
      <c r="Y471" s="232" t="e">
        <f t="shared" si="22"/>
        <v>#N/A</v>
      </c>
      <c r="AA471" s="234">
        <v>10452</v>
      </c>
    </row>
    <row r="472" spans="1:27" x14ac:dyDescent="0.2">
      <c r="A472" s="274"/>
      <c r="B472" s="334" t="s">
        <v>207</v>
      </c>
      <c r="C472" s="274">
        <v>42</v>
      </c>
      <c r="D472" s="274" t="s">
        <v>177</v>
      </c>
      <c r="E472" s="274"/>
      <c r="F472" s="274"/>
      <c r="G472" s="278"/>
      <c r="H472" s="274" t="s">
        <v>31</v>
      </c>
      <c r="I472" s="361"/>
      <c r="J472" s="274" t="s">
        <v>41</v>
      </c>
      <c r="K472" s="274" t="e">
        <f>VLOOKUP(A472,[0]!名簿女,11)</f>
        <v>#N/A</v>
      </c>
      <c r="L472" s="274" t="s">
        <v>31</v>
      </c>
      <c r="M472" s="274" t="e">
        <f>VLOOKUP(A472,[0]!名簿女,13)</f>
        <v>#N/A</v>
      </c>
      <c r="N472" s="274" t="e">
        <f>VLOOKUP(A472,[0]!名簿女,14)</f>
        <v>#N/A</v>
      </c>
      <c r="O472" s="274" t="s">
        <v>41</v>
      </c>
      <c r="P472" s="274"/>
      <c r="Q472" s="274" t="e">
        <f>VLOOKUP(A472,[0]!名簿女,17)</f>
        <v>#N/A</v>
      </c>
      <c r="R472" s="274"/>
      <c r="S472" s="274"/>
      <c r="T472" s="274">
        <v>26</v>
      </c>
      <c r="X472" s="234">
        <v>453</v>
      </c>
      <c r="Y472" s="232" t="e">
        <f t="shared" si="22"/>
        <v>#N/A</v>
      </c>
      <c r="AA472" s="234">
        <v>10453</v>
      </c>
    </row>
    <row r="473" spans="1:27" x14ac:dyDescent="0.2">
      <c r="A473" s="274"/>
      <c r="B473" s="334" t="s">
        <v>207</v>
      </c>
      <c r="C473" s="274">
        <v>42</v>
      </c>
      <c r="D473" s="274" t="s">
        <v>177</v>
      </c>
      <c r="E473" s="274"/>
      <c r="F473" s="274"/>
      <c r="G473" s="278"/>
      <c r="H473" s="274" t="s">
        <v>31</v>
      </c>
      <c r="I473" s="361"/>
      <c r="J473" s="274" t="s">
        <v>41</v>
      </c>
      <c r="K473" s="274" t="e">
        <f>VLOOKUP(A473,[0]!名簿女,11)</f>
        <v>#N/A</v>
      </c>
      <c r="L473" s="274" t="s">
        <v>31</v>
      </c>
      <c r="M473" s="274" t="e">
        <f>VLOOKUP(A473,[0]!名簿女,13)</f>
        <v>#N/A</v>
      </c>
      <c r="N473" s="274" t="e">
        <f>VLOOKUP(A473,[0]!名簿女,14)</f>
        <v>#N/A</v>
      </c>
      <c r="O473" s="274" t="s">
        <v>41</v>
      </c>
      <c r="P473" s="274"/>
      <c r="Q473" s="274" t="e">
        <f>VLOOKUP(A473,[0]!名簿女,17)</f>
        <v>#N/A</v>
      </c>
      <c r="R473" s="274"/>
      <c r="S473" s="274"/>
      <c r="T473" s="274">
        <v>27</v>
      </c>
      <c r="X473" s="234">
        <v>454</v>
      </c>
      <c r="Y473" s="232" t="e">
        <f t="shared" si="22"/>
        <v>#N/A</v>
      </c>
      <c r="AA473" s="234">
        <v>10454</v>
      </c>
    </row>
    <row r="474" spans="1:27" x14ac:dyDescent="0.2">
      <c r="A474" s="274"/>
      <c r="B474" s="334" t="s">
        <v>207</v>
      </c>
      <c r="C474" s="274">
        <v>42</v>
      </c>
      <c r="D474" s="274" t="s">
        <v>177</v>
      </c>
      <c r="E474" s="274"/>
      <c r="F474" s="274"/>
      <c r="G474" s="278"/>
      <c r="H474" s="274" t="s">
        <v>31</v>
      </c>
      <c r="I474" s="361"/>
      <c r="J474" s="274" t="s">
        <v>41</v>
      </c>
      <c r="K474" s="274" t="e">
        <f>VLOOKUP(A474,[0]!名簿女,11)</f>
        <v>#N/A</v>
      </c>
      <c r="L474" s="274" t="s">
        <v>31</v>
      </c>
      <c r="M474" s="274" t="e">
        <f>VLOOKUP(A474,[0]!名簿女,13)</f>
        <v>#N/A</v>
      </c>
      <c r="N474" s="274" t="e">
        <f>VLOOKUP(A474,[0]!名簿女,14)</f>
        <v>#N/A</v>
      </c>
      <c r="O474" s="274" t="s">
        <v>41</v>
      </c>
      <c r="P474" s="274"/>
      <c r="Q474" s="274" t="e">
        <f>VLOOKUP(A474,[0]!名簿女,17)</f>
        <v>#N/A</v>
      </c>
      <c r="R474" s="274"/>
      <c r="S474" s="274"/>
      <c r="T474" s="274">
        <v>28</v>
      </c>
      <c r="X474" s="234">
        <v>455</v>
      </c>
      <c r="Y474" s="232" t="e">
        <f t="shared" si="22"/>
        <v>#N/A</v>
      </c>
      <c r="AA474" s="234">
        <v>10455</v>
      </c>
    </row>
    <row r="475" spans="1:27" x14ac:dyDescent="0.2">
      <c r="A475" s="274"/>
      <c r="B475" s="334" t="s">
        <v>207</v>
      </c>
      <c r="C475" s="274">
        <v>42</v>
      </c>
      <c r="D475" s="274" t="s">
        <v>177</v>
      </c>
      <c r="E475" s="274"/>
      <c r="F475" s="274"/>
      <c r="G475" s="278"/>
      <c r="H475" s="274" t="s">
        <v>31</v>
      </c>
      <c r="I475" s="361"/>
      <c r="J475" s="274" t="s">
        <v>41</v>
      </c>
      <c r="K475" s="274" t="e">
        <f>VLOOKUP(A475,[0]!名簿女,11)</f>
        <v>#N/A</v>
      </c>
      <c r="L475" s="274" t="s">
        <v>31</v>
      </c>
      <c r="M475" s="274" t="e">
        <f>VLOOKUP(A475,[0]!名簿女,13)</f>
        <v>#N/A</v>
      </c>
      <c r="N475" s="274" t="e">
        <f>VLOOKUP(A475,[0]!名簿女,14)</f>
        <v>#N/A</v>
      </c>
      <c r="O475" s="274" t="s">
        <v>41</v>
      </c>
      <c r="P475" s="274"/>
      <c r="Q475" s="274" t="e">
        <f>VLOOKUP(A475,[0]!名簿女,17)</f>
        <v>#N/A</v>
      </c>
      <c r="R475" s="274"/>
      <c r="S475" s="274"/>
      <c r="T475" s="274">
        <v>29</v>
      </c>
      <c r="X475" s="234">
        <v>456</v>
      </c>
      <c r="Y475" s="232" t="e">
        <f t="shared" si="22"/>
        <v>#N/A</v>
      </c>
      <c r="AA475" s="234">
        <v>10456</v>
      </c>
    </row>
    <row r="476" spans="1:27" ht="14.5" thickBot="1" x14ac:dyDescent="0.25">
      <c r="A476" s="295"/>
      <c r="B476" s="337" t="s">
        <v>207</v>
      </c>
      <c r="C476" s="295">
        <v>42</v>
      </c>
      <c r="D476" s="295" t="s">
        <v>177</v>
      </c>
      <c r="E476" s="295"/>
      <c r="F476" s="295"/>
      <c r="G476" s="338"/>
      <c r="H476" s="295" t="s">
        <v>31</v>
      </c>
      <c r="I476" s="362"/>
      <c r="J476" s="295" t="s">
        <v>41</v>
      </c>
      <c r="K476" s="295" t="e">
        <f>VLOOKUP(A476,[0]!名簿女,11)</f>
        <v>#N/A</v>
      </c>
      <c r="L476" s="295" t="s">
        <v>31</v>
      </c>
      <c r="M476" s="295" t="e">
        <f>VLOOKUP(A476,[0]!名簿女,13)</f>
        <v>#N/A</v>
      </c>
      <c r="N476" s="295" t="e">
        <f>VLOOKUP(A476,[0]!名簿女,14)</f>
        <v>#N/A</v>
      </c>
      <c r="O476" s="295" t="s">
        <v>41</v>
      </c>
      <c r="P476" s="295"/>
      <c r="Q476" s="295" t="e">
        <f>VLOOKUP(A476,[0]!名簿女,17)</f>
        <v>#N/A</v>
      </c>
      <c r="R476" s="295"/>
      <c r="S476" s="295"/>
      <c r="T476" s="295">
        <v>30</v>
      </c>
      <c r="X476" s="234">
        <v>457</v>
      </c>
      <c r="Y476" s="232" t="e">
        <f t="shared" si="22"/>
        <v>#N/A</v>
      </c>
      <c r="AA476" s="234">
        <v>10457</v>
      </c>
    </row>
    <row r="477" spans="1:27" x14ac:dyDescent="0.2">
      <c r="AA477" s="234">
        <v>10458</v>
      </c>
    </row>
    <row r="478" spans="1:27" x14ac:dyDescent="0.2">
      <c r="AA478" s="234">
        <v>10459</v>
      </c>
    </row>
    <row r="479" spans="1:27" x14ac:dyDescent="0.2">
      <c r="AA479" s="234">
        <v>10460</v>
      </c>
    </row>
    <row r="480" spans="1:27" x14ac:dyDescent="0.2">
      <c r="A480" s="232" t="s">
        <v>731</v>
      </c>
      <c r="AA480" s="234">
        <v>10461</v>
      </c>
    </row>
    <row r="481" spans="2:27" x14ac:dyDescent="0.2">
      <c r="B481" s="262" t="s">
        <v>207</v>
      </c>
      <c r="C481" s="232">
        <v>42</v>
      </c>
      <c r="D481" s="232" t="s">
        <v>21</v>
      </c>
      <c r="F481" s="232" t="s">
        <v>29</v>
      </c>
      <c r="H481" s="232" t="s">
        <v>31</v>
      </c>
      <c r="J481" s="232" t="s">
        <v>41</v>
      </c>
      <c r="L481" s="232" t="s">
        <v>31</v>
      </c>
      <c r="O481" s="232" t="s">
        <v>41</v>
      </c>
      <c r="Q481" s="232" t="s">
        <v>282</v>
      </c>
      <c r="T481" s="232">
        <v>1</v>
      </c>
      <c r="AA481" s="234">
        <v>10462</v>
      </c>
    </row>
    <row r="482" spans="2:27" x14ac:dyDescent="0.2">
      <c r="B482" s="262" t="s">
        <v>207</v>
      </c>
      <c r="C482" s="232">
        <v>42</v>
      </c>
      <c r="D482" s="232" t="s">
        <v>21</v>
      </c>
      <c r="F482" s="232" t="s">
        <v>29</v>
      </c>
      <c r="H482" s="232" t="s">
        <v>31</v>
      </c>
      <c r="J482" s="232" t="s">
        <v>41</v>
      </c>
      <c r="L482" s="232" t="s">
        <v>31</v>
      </c>
      <c r="O482" s="232" t="s">
        <v>41</v>
      </c>
      <c r="Q482" s="232" t="s">
        <v>323</v>
      </c>
      <c r="T482" s="232">
        <v>2</v>
      </c>
      <c r="AA482" s="234">
        <v>10465</v>
      </c>
    </row>
    <row r="483" spans="2:27" x14ac:dyDescent="0.2">
      <c r="AA483" s="234">
        <v>10466</v>
      </c>
    </row>
    <row r="484" spans="2:27" x14ac:dyDescent="0.2">
      <c r="B484" s="262" t="s">
        <v>207</v>
      </c>
      <c r="C484" s="232">
        <v>42</v>
      </c>
      <c r="D484" s="232" t="s">
        <v>333</v>
      </c>
      <c r="F484" s="232" t="s">
        <v>29</v>
      </c>
      <c r="H484" s="232" t="s">
        <v>31</v>
      </c>
      <c r="J484" s="232" t="s">
        <v>41</v>
      </c>
      <c r="L484" s="232" t="s">
        <v>31</v>
      </c>
      <c r="O484" s="232" t="s">
        <v>41</v>
      </c>
      <c r="Q484" s="232" t="s">
        <v>488</v>
      </c>
      <c r="T484" s="232">
        <v>4</v>
      </c>
      <c r="AA484" s="234">
        <v>10467</v>
      </c>
    </row>
    <row r="485" spans="2:27" x14ac:dyDescent="0.2">
      <c r="B485" s="262" t="s">
        <v>207</v>
      </c>
      <c r="C485" s="232">
        <v>42</v>
      </c>
      <c r="D485" s="232" t="s">
        <v>333</v>
      </c>
      <c r="F485" s="232" t="s">
        <v>29</v>
      </c>
      <c r="H485" s="232" t="s">
        <v>31</v>
      </c>
      <c r="J485" s="232" t="s">
        <v>41</v>
      </c>
      <c r="L485" s="232" t="s">
        <v>31</v>
      </c>
      <c r="O485" s="232" t="s">
        <v>41</v>
      </c>
      <c r="Q485" s="232" t="s">
        <v>355</v>
      </c>
      <c r="T485" s="232">
        <v>7</v>
      </c>
      <c r="AA485" s="234">
        <v>10469</v>
      </c>
    </row>
    <row r="486" spans="2:27" x14ac:dyDescent="0.2">
      <c r="AA486" s="234">
        <v>10470</v>
      </c>
    </row>
  </sheetData>
  <phoneticPr fontId="17"/>
  <pageMargins left="0.2361111111111111" right="0.55208333333333337" top="0.2" bottom="0.55069444444444449" header="0" footer="0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225"/>
  <sheetViews>
    <sheetView topLeftCell="C174" workbookViewId="0">
      <selection activeCell="G184" sqref="G184"/>
    </sheetView>
  </sheetViews>
  <sheetFormatPr defaultColWidth="10.69140625" defaultRowHeight="12" x14ac:dyDescent="0.2"/>
  <cols>
    <col min="1" max="1" width="5.69140625" style="238" customWidth="1"/>
    <col min="2" max="2" width="4.69140625" style="236" customWidth="1"/>
    <col min="3" max="3" width="5.69140625" style="238" customWidth="1"/>
    <col min="4" max="4" width="13.07421875" style="238" customWidth="1"/>
    <col min="5" max="5" width="5.69140625" style="238" customWidth="1"/>
    <col min="6" max="6" width="1.69140625" style="238" customWidth="1"/>
    <col min="7" max="7" width="6.69140625" style="241" customWidth="1"/>
    <col min="8" max="8" width="1.69140625" style="238" customWidth="1"/>
    <col min="9" max="9" width="5.69140625" style="254" customWidth="1"/>
    <col min="10" max="10" width="1.69140625" style="238" customWidth="1"/>
    <col min="11" max="11" width="5.23046875" style="385" customWidth="1"/>
    <col min="12" max="12" width="10.69140625" style="236" customWidth="1"/>
    <col min="13" max="13" width="1.69140625" style="238" customWidth="1"/>
    <col min="14" max="14" width="5.69140625" style="238" customWidth="1"/>
    <col min="15" max="15" width="4.69140625" style="238" customWidth="1"/>
    <col min="16" max="16" width="2.69140625" style="238" customWidth="1"/>
    <col min="17" max="17" width="5.69140625" style="238" customWidth="1"/>
    <col min="18" max="18" width="4.69140625" style="238" customWidth="1"/>
    <col min="19" max="19" width="5.69140625" style="238" customWidth="1"/>
    <col min="20" max="20" width="10.69140625" style="56" customWidth="1"/>
    <col min="21" max="21" width="5.69140625" style="56" customWidth="1"/>
    <col min="22" max="22" width="4.69140625" style="56" customWidth="1"/>
    <col min="23" max="16384" width="10.69140625" style="56"/>
  </cols>
  <sheetData>
    <row r="1" spans="1:23" s="57" customFormat="1" x14ac:dyDescent="0.2">
      <c r="A1" s="238" t="s">
        <v>0</v>
      </c>
      <c r="B1" s="238" t="s">
        <v>3</v>
      </c>
      <c r="C1" s="238" t="s">
        <v>6</v>
      </c>
      <c r="D1" s="236" t="s">
        <v>7</v>
      </c>
      <c r="E1" s="238" t="s">
        <v>27</v>
      </c>
      <c r="F1" s="238"/>
      <c r="G1" s="241"/>
      <c r="H1" s="238"/>
      <c r="I1" s="242" t="s">
        <v>40</v>
      </c>
      <c r="J1" s="238"/>
      <c r="K1" s="385"/>
      <c r="L1" s="236" t="s">
        <v>42</v>
      </c>
      <c r="M1" s="238"/>
      <c r="N1" s="236" t="s">
        <v>44</v>
      </c>
      <c r="O1" s="238" t="s">
        <v>47</v>
      </c>
      <c r="P1" s="238"/>
      <c r="Q1" s="238" t="s">
        <v>61</v>
      </c>
      <c r="R1" s="238" t="s">
        <v>52</v>
      </c>
      <c r="S1" s="236" t="s">
        <v>62</v>
      </c>
      <c r="T1" s="56"/>
      <c r="U1" s="56"/>
      <c r="V1" s="56"/>
      <c r="W1" s="56"/>
    </row>
    <row r="2" spans="1:23" s="57" customFormat="1" x14ac:dyDescent="0.2">
      <c r="A2" s="237"/>
      <c r="B2" s="237" t="s">
        <v>4</v>
      </c>
      <c r="C2" s="237"/>
      <c r="D2" s="237"/>
      <c r="E2" s="243" t="s">
        <v>28</v>
      </c>
      <c r="F2" s="237"/>
      <c r="G2" s="244" t="s">
        <v>30</v>
      </c>
      <c r="H2" s="237"/>
      <c r="I2" s="245"/>
      <c r="J2" s="237"/>
      <c r="K2" s="386"/>
      <c r="L2" s="237"/>
      <c r="M2" s="237"/>
      <c r="N2" s="237"/>
      <c r="O2" s="246"/>
      <c r="P2" s="237"/>
      <c r="Q2" s="237"/>
      <c r="R2" s="237"/>
      <c r="S2" s="237"/>
      <c r="T2" s="56"/>
      <c r="U2" s="56" t="s">
        <v>167</v>
      </c>
      <c r="V2" s="56"/>
      <c r="W2" s="56"/>
    </row>
    <row r="3" spans="1:23" s="57" customFormat="1" x14ac:dyDescent="0.2">
      <c r="A3" s="239">
        <v>508</v>
      </c>
      <c r="B3" s="247" t="s">
        <v>4</v>
      </c>
      <c r="C3" s="247">
        <v>1</v>
      </c>
      <c r="D3" s="247" t="s">
        <v>12</v>
      </c>
      <c r="E3" s="247"/>
      <c r="F3" s="247" t="s">
        <v>29</v>
      </c>
      <c r="G3" s="248">
        <v>11.75</v>
      </c>
      <c r="H3" s="238" t="s">
        <v>31</v>
      </c>
      <c r="I3" s="249">
        <v>-1.3</v>
      </c>
      <c r="J3" s="238" t="s">
        <v>41</v>
      </c>
      <c r="K3" s="385">
        <v>320</v>
      </c>
      <c r="L3" s="238" t="str">
        <f>VLOOKUP(K3,選手名簿!$A$3:$Q$112,11,FALSE)</f>
        <v>北　　晏和</v>
      </c>
      <c r="M3" s="238" t="s">
        <v>31</v>
      </c>
      <c r="N3" s="238" t="str">
        <f>VLOOKUP(K3,選手名簿!$A$3:$Q$112,13,FALSE)</f>
        <v>松　陽</v>
      </c>
      <c r="O3" s="250">
        <f>VLOOKUP(K3,選手名簿!$A$3:$Q$112,14,FALSE)</f>
        <v>3</v>
      </c>
      <c r="P3" s="238" t="s">
        <v>41</v>
      </c>
      <c r="Q3" s="251"/>
      <c r="R3" s="252"/>
      <c r="S3" s="252" t="str">
        <f>VLOOKUP(N3,$U$3:$V$12,2)</f>
        <v>松陽</v>
      </c>
      <c r="T3" s="58"/>
      <c r="U3" s="72" t="s">
        <v>34</v>
      </c>
      <c r="V3" s="72" t="s">
        <v>64</v>
      </c>
      <c r="W3" s="56">
        <v>1</v>
      </c>
    </row>
    <row r="4" spans="1:23" s="57" customFormat="1" x14ac:dyDescent="0.2">
      <c r="A4" s="239">
        <v>85</v>
      </c>
      <c r="B4" s="247" t="s">
        <v>4</v>
      </c>
      <c r="C4" s="247">
        <v>1</v>
      </c>
      <c r="D4" s="247" t="s">
        <v>12</v>
      </c>
      <c r="E4" s="247"/>
      <c r="F4" s="247" t="s">
        <v>29</v>
      </c>
      <c r="G4" s="248">
        <v>12.24</v>
      </c>
      <c r="H4" s="238" t="s">
        <v>31</v>
      </c>
      <c r="I4" s="249">
        <v>-1.3</v>
      </c>
      <c r="J4" s="238" t="s">
        <v>41</v>
      </c>
      <c r="K4" s="385">
        <v>323</v>
      </c>
      <c r="L4" s="238" t="str">
        <f>VLOOKUP(K4,選手名簿!$A$3:$Q$112,11,FALSE)</f>
        <v>橋　　紀仁</v>
      </c>
      <c r="M4" s="238" t="s">
        <v>31</v>
      </c>
      <c r="N4" s="238" t="str">
        <f>VLOOKUP(K4,選手名簿!$A$3:$Q$112,13,FALSE)</f>
        <v>松　陽</v>
      </c>
      <c r="O4" s="250">
        <f>VLOOKUP(K4,選手名簿!$A$3:$Q$112,14,FALSE)</f>
        <v>3</v>
      </c>
      <c r="P4" s="238" t="s">
        <v>41</v>
      </c>
      <c r="Q4" s="252"/>
      <c r="R4" s="252"/>
      <c r="S4" s="252" t="str">
        <f t="shared" ref="S4:S65" si="0">VLOOKUP(N4,$U$3:$V$12,2)</f>
        <v>松陽</v>
      </c>
      <c r="T4" s="58"/>
      <c r="U4" s="72" t="s">
        <v>38</v>
      </c>
      <c r="V4" s="72" t="s">
        <v>72</v>
      </c>
      <c r="W4" s="56">
        <v>2</v>
      </c>
    </row>
    <row r="5" spans="1:23" s="57" customFormat="1" x14ac:dyDescent="0.2">
      <c r="A5" s="239">
        <v>123</v>
      </c>
      <c r="B5" s="238" t="s">
        <v>4</v>
      </c>
      <c r="C5" s="238">
        <v>1</v>
      </c>
      <c r="D5" s="238" t="s">
        <v>12</v>
      </c>
      <c r="E5" s="238"/>
      <c r="F5" s="238" t="s">
        <v>29</v>
      </c>
      <c r="G5" s="248">
        <v>12.43</v>
      </c>
      <c r="H5" s="238" t="s">
        <v>31</v>
      </c>
      <c r="I5" s="249">
        <v>-1.3</v>
      </c>
      <c r="J5" s="238" t="s">
        <v>41</v>
      </c>
      <c r="K5" s="385">
        <v>518</v>
      </c>
      <c r="L5" s="238" t="str">
        <f>VLOOKUP(K5,選手名簿!$A$3:$Q$112,11,FALSE)</f>
        <v>南川　泰志</v>
      </c>
      <c r="M5" s="238" t="s">
        <v>31</v>
      </c>
      <c r="N5" s="238" t="str">
        <f>VLOOKUP(K5,選手名簿!$A$3:$Q$112,13,FALSE)</f>
        <v>南　部</v>
      </c>
      <c r="O5" s="250">
        <f>VLOOKUP(K5,選手名簿!$A$3:$Q$112,14,FALSE)</f>
        <v>3</v>
      </c>
      <c r="P5" s="238" t="s">
        <v>41</v>
      </c>
      <c r="Q5" s="252"/>
      <c r="R5" s="252"/>
      <c r="S5" s="252" t="str">
        <f t="shared" si="0"/>
        <v>南部</v>
      </c>
      <c r="T5" s="58"/>
      <c r="U5" s="72" t="s">
        <v>39</v>
      </c>
      <c r="V5" s="72" t="s">
        <v>33</v>
      </c>
      <c r="W5" s="56">
        <v>3</v>
      </c>
    </row>
    <row r="6" spans="1:23" s="57" customFormat="1" x14ac:dyDescent="0.2">
      <c r="A6" s="239">
        <v>379</v>
      </c>
      <c r="B6" s="238" t="s">
        <v>4</v>
      </c>
      <c r="C6" s="238">
        <v>1</v>
      </c>
      <c r="D6" s="238" t="s">
        <v>12</v>
      </c>
      <c r="E6" s="238"/>
      <c r="F6" s="238" t="s">
        <v>29</v>
      </c>
      <c r="G6" s="248">
        <v>12.65</v>
      </c>
      <c r="H6" s="238" t="s">
        <v>31</v>
      </c>
      <c r="I6" s="249">
        <v>-1.3</v>
      </c>
      <c r="J6" s="238" t="s">
        <v>41</v>
      </c>
      <c r="K6" s="385">
        <v>120</v>
      </c>
      <c r="L6" s="238" t="str">
        <f>VLOOKUP(K6,選手名簿!$A$3:$Q$112,11,FALSE)</f>
        <v>石井　暖也</v>
      </c>
      <c r="M6" s="238" t="s">
        <v>31</v>
      </c>
      <c r="N6" s="238" t="str">
        <f>VLOOKUP(K6,選手名簿!$A$3:$Q$112,13,FALSE)</f>
        <v>芦　城</v>
      </c>
      <c r="O6" s="250">
        <f>VLOOKUP(K6,選手名簿!$A$3:$Q$112,14,FALSE)</f>
        <v>3</v>
      </c>
      <c r="P6" s="238" t="s">
        <v>41</v>
      </c>
      <c r="Q6" s="252"/>
      <c r="R6" s="252"/>
      <c r="S6" s="252" t="str">
        <f t="shared" si="0"/>
        <v>芦城</v>
      </c>
      <c r="T6" s="58"/>
      <c r="U6" s="72" t="s">
        <v>46</v>
      </c>
      <c r="V6" s="72" t="s">
        <v>66</v>
      </c>
      <c r="W6" s="56">
        <v>4</v>
      </c>
    </row>
    <row r="7" spans="1:23" s="57" customFormat="1" x14ac:dyDescent="0.2">
      <c r="A7" s="239">
        <v>376</v>
      </c>
      <c r="B7" s="247" t="s">
        <v>4</v>
      </c>
      <c r="C7" s="247">
        <v>1</v>
      </c>
      <c r="D7" s="247" t="s">
        <v>12</v>
      </c>
      <c r="E7" s="247"/>
      <c r="F7" s="247" t="s">
        <v>29</v>
      </c>
      <c r="G7" s="248">
        <v>12.81</v>
      </c>
      <c r="H7" s="238" t="s">
        <v>31</v>
      </c>
      <c r="I7" s="249">
        <v>-1.3</v>
      </c>
      <c r="J7" s="238" t="s">
        <v>41</v>
      </c>
      <c r="K7" s="385">
        <v>128</v>
      </c>
      <c r="L7" s="238" t="str">
        <f>VLOOKUP(K7,選手名簿!$A$3:$Q$112,11,FALSE)</f>
        <v>糸尾　侑将</v>
      </c>
      <c r="M7" s="238" t="s">
        <v>31</v>
      </c>
      <c r="N7" s="238" t="str">
        <f>VLOOKUP(K7,選手名簿!$A$3:$Q$112,13,FALSE)</f>
        <v>芦　城</v>
      </c>
      <c r="O7" s="250">
        <f>VLOOKUP(K7,選手名簿!$A$3:$Q$112,14,FALSE)</f>
        <v>3</v>
      </c>
      <c r="P7" s="238" t="s">
        <v>41</v>
      </c>
      <c r="Q7" s="252"/>
      <c r="R7" s="252"/>
      <c r="S7" s="252" t="str">
        <f t="shared" si="0"/>
        <v>芦城</v>
      </c>
      <c r="T7" s="58"/>
      <c r="U7" s="72" t="s">
        <v>63</v>
      </c>
      <c r="V7" s="72" t="s">
        <v>71</v>
      </c>
      <c r="W7" s="56">
        <v>5</v>
      </c>
    </row>
    <row r="8" spans="1:23" s="57" customFormat="1" x14ac:dyDescent="0.2">
      <c r="A8" s="239">
        <v>228</v>
      </c>
      <c r="B8" s="247" t="s">
        <v>4</v>
      </c>
      <c r="C8" s="247">
        <v>1</v>
      </c>
      <c r="D8" s="247" t="s">
        <v>12</v>
      </c>
      <c r="E8" s="247"/>
      <c r="F8" s="247" t="s">
        <v>29</v>
      </c>
      <c r="G8" s="248">
        <v>12.85</v>
      </c>
      <c r="H8" s="238" t="s">
        <v>31</v>
      </c>
      <c r="I8" s="249">
        <v>-1.3</v>
      </c>
      <c r="J8" s="238" t="s">
        <v>41</v>
      </c>
      <c r="K8" s="385">
        <v>85</v>
      </c>
      <c r="L8" s="238" t="str">
        <f>VLOOKUP(K8,選手名簿!$A$3:$Q$112,11,FALSE)</f>
        <v>出口　拡睦</v>
      </c>
      <c r="M8" s="238" t="s">
        <v>31</v>
      </c>
      <c r="N8" s="238" t="str">
        <f>VLOOKUP(K8,選手名簿!$A$3:$Q$112,13,FALSE)</f>
        <v>板　津</v>
      </c>
      <c r="O8" s="250">
        <f>VLOOKUP(K8,選手名簿!$A$3:$Q$112,14,FALSE)</f>
        <v>3</v>
      </c>
      <c r="P8" s="238" t="s">
        <v>41</v>
      </c>
      <c r="Q8" s="252"/>
      <c r="R8" s="252"/>
      <c r="S8" s="252" t="str">
        <f t="shared" si="0"/>
        <v>板津</v>
      </c>
      <c r="T8" s="58"/>
      <c r="U8" s="72" t="s">
        <v>32</v>
      </c>
      <c r="V8" s="72" t="s">
        <v>65</v>
      </c>
      <c r="W8" s="56">
        <v>6</v>
      </c>
    </row>
    <row r="9" spans="1:23" s="57" customFormat="1" x14ac:dyDescent="0.2">
      <c r="A9" s="239">
        <v>351</v>
      </c>
      <c r="B9" s="247" t="s">
        <v>4</v>
      </c>
      <c r="C9" s="247">
        <v>1</v>
      </c>
      <c r="D9" s="247" t="s">
        <v>12</v>
      </c>
      <c r="E9" s="247"/>
      <c r="F9" s="247" t="s">
        <v>29</v>
      </c>
      <c r="G9" s="248">
        <v>12.92</v>
      </c>
      <c r="H9" s="238" t="s">
        <v>31</v>
      </c>
      <c r="I9" s="249">
        <v>-1.3</v>
      </c>
      <c r="J9" s="238" t="s">
        <v>41</v>
      </c>
      <c r="K9" s="385">
        <v>520</v>
      </c>
      <c r="L9" s="238" t="str">
        <f>VLOOKUP(K9,選手名簿!$A$3:$Q$112,11,FALSE)</f>
        <v>中村　　匠</v>
      </c>
      <c r="M9" s="238" t="s">
        <v>31</v>
      </c>
      <c r="N9" s="238" t="str">
        <f>VLOOKUP(K9,選手名簿!$A$3:$Q$112,13,FALSE)</f>
        <v>南　部</v>
      </c>
      <c r="O9" s="250">
        <f>VLOOKUP(K9,選手名簿!$A$3:$Q$112,14,FALSE)</f>
        <v>3</v>
      </c>
      <c r="P9" s="238" t="s">
        <v>41</v>
      </c>
      <c r="Q9" s="252"/>
      <c r="R9" s="252"/>
      <c r="S9" s="252" t="str">
        <f t="shared" si="0"/>
        <v>南部</v>
      </c>
      <c r="T9" s="58"/>
      <c r="U9" s="72" t="s">
        <v>1260</v>
      </c>
      <c r="V9" s="72" t="s">
        <v>70</v>
      </c>
      <c r="W9" s="56">
        <v>7</v>
      </c>
    </row>
    <row r="10" spans="1:23" s="57" customFormat="1" x14ac:dyDescent="0.2">
      <c r="A10" s="239">
        <v>234</v>
      </c>
      <c r="B10" s="247" t="s">
        <v>4</v>
      </c>
      <c r="C10" s="247">
        <v>1</v>
      </c>
      <c r="D10" s="247" t="s">
        <v>12</v>
      </c>
      <c r="E10" s="247"/>
      <c r="F10" s="247" t="s">
        <v>29</v>
      </c>
      <c r="G10" s="248">
        <v>13</v>
      </c>
      <c r="H10" s="238" t="s">
        <v>31</v>
      </c>
      <c r="I10" s="249">
        <v>-1.3</v>
      </c>
      <c r="J10" s="238" t="s">
        <v>41</v>
      </c>
      <c r="K10" s="385">
        <v>134</v>
      </c>
      <c r="L10" s="238" t="str">
        <f>VLOOKUP(K10,選手名簿!$A$3:$Q$112,11,FALSE)</f>
        <v>中野　智康</v>
      </c>
      <c r="M10" s="238" t="s">
        <v>31</v>
      </c>
      <c r="N10" s="238" t="str">
        <f>VLOOKUP(K10,選手名簿!$A$3:$Q$112,13,FALSE)</f>
        <v>芦　城</v>
      </c>
      <c r="O10" s="250">
        <f>VLOOKUP(K10,選手名簿!$A$3:$Q$112,14,FALSE)</f>
        <v>3</v>
      </c>
      <c r="P10" s="238" t="s">
        <v>41</v>
      </c>
      <c r="Q10" s="252"/>
      <c r="R10" s="252"/>
      <c r="S10" s="252" t="str">
        <f t="shared" si="0"/>
        <v>芦城</v>
      </c>
      <c r="T10" s="58"/>
      <c r="U10" s="72" t="s">
        <v>45</v>
      </c>
      <c r="V10" s="72" t="s">
        <v>69</v>
      </c>
      <c r="W10" s="56">
        <v>8</v>
      </c>
    </row>
    <row r="11" spans="1:23" s="57" customFormat="1" x14ac:dyDescent="0.2">
      <c r="A11" s="238"/>
      <c r="B11" s="238"/>
      <c r="C11" s="238"/>
      <c r="D11" s="238"/>
      <c r="E11" s="238"/>
      <c r="F11" s="238"/>
      <c r="G11" s="253"/>
      <c r="H11" s="238"/>
      <c r="I11" s="249"/>
      <c r="J11" s="238"/>
      <c r="K11" s="385"/>
      <c r="L11" s="238"/>
      <c r="M11" s="238"/>
      <c r="N11" s="238"/>
      <c r="O11" s="250"/>
      <c r="P11" s="238"/>
      <c r="Q11" s="252"/>
      <c r="R11" s="252"/>
      <c r="S11" s="252" t="e">
        <f t="shared" si="0"/>
        <v>#N/A</v>
      </c>
      <c r="T11" s="56"/>
      <c r="U11" s="72" t="s">
        <v>35</v>
      </c>
      <c r="V11" s="72" t="s">
        <v>67</v>
      </c>
      <c r="W11" s="56">
        <v>9</v>
      </c>
    </row>
    <row r="12" spans="1:23" s="57" customFormat="1" x14ac:dyDescent="0.2">
      <c r="A12" s="239">
        <v>375</v>
      </c>
      <c r="B12" s="247" t="s">
        <v>4</v>
      </c>
      <c r="C12" s="247">
        <v>2</v>
      </c>
      <c r="D12" s="247" t="s">
        <v>14</v>
      </c>
      <c r="E12" s="247"/>
      <c r="F12" s="247" t="s">
        <v>29</v>
      </c>
      <c r="G12" s="248">
        <v>24.01</v>
      </c>
      <c r="H12" s="238" t="s">
        <v>31</v>
      </c>
      <c r="I12" s="249">
        <v>-0.5</v>
      </c>
      <c r="J12" s="238" t="s">
        <v>41</v>
      </c>
      <c r="K12" s="385">
        <v>320</v>
      </c>
      <c r="L12" s="238" t="str">
        <f>VLOOKUP(K12,選手名簿!$A$3:$Q$112,11,FALSE)</f>
        <v>北　　晏和</v>
      </c>
      <c r="M12" s="238" t="s">
        <v>31</v>
      </c>
      <c r="N12" s="238" t="str">
        <f>VLOOKUP(K12,選手名簿!$A$3:$Q$112,13,FALSE)</f>
        <v>松　陽</v>
      </c>
      <c r="O12" s="250">
        <f>VLOOKUP(K12,選手名簿!$A$3:$Q$112,14,FALSE)</f>
        <v>3</v>
      </c>
      <c r="P12" s="238" t="s">
        <v>41</v>
      </c>
      <c r="Q12" s="252">
        <v>1</v>
      </c>
      <c r="R12" s="252"/>
      <c r="S12" s="252" t="str">
        <f t="shared" ref="S12:S19" si="1">VLOOKUP(N12,$U$3:$V$12,2)</f>
        <v>松陽</v>
      </c>
      <c r="T12" s="58"/>
      <c r="U12" s="72" t="s">
        <v>36</v>
      </c>
      <c r="V12" s="72" t="s">
        <v>68</v>
      </c>
      <c r="W12" s="56">
        <v>10</v>
      </c>
    </row>
    <row r="13" spans="1:23" s="57" customFormat="1" x14ac:dyDescent="0.2">
      <c r="A13" s="239">
        <v>508</v>
      </c>
      <c r="B13" s="247" t="s">
        <v>4</v>
      </c>
      <c r="C13" s="247">
        <v>2</v>
      </c>
      <c r="D13" s="247" t="s">
        <v>14</v>
      </c>
      <c r="E13" s="247"/>
      <c r="F13" s="247" t="s">
        <v>29</v>
      </c>
      <c r="G13" s="248">
        <v>24.47</v>
      </c>
      <c r="H13" s="238" t="s">
        <v>31</v>
      </c>
      <c r="I13" s="249">
        <v>-0.5</v>
      </c>
      <c r="J13" s="238" t="s">
        <v>41</v>
      </c>
      <c r="K13" s="385">
        <v>246</v>
      </c>
      <c r="L13" s="238" t="str">
        <f>VLOOKUP(K13,選手名簿!$A$3:$Q$112,11,FALSE)</f>
        <v>木下　桜輔</v>
      </c>
      <c r="M13" s="238" t="s">
        <v>31</v>
      </c>
      <c r="N13" s="238" t="str">
        <f>VLOOKUP(K13,選手名簿!$A$3:$Q$112,13,FALSE)</f>
        <v>丸　内</v>
      </c>
      <c r="O13" s="250">
        <f>VLOOKUP(K13,選手名簿!$A$3:$Q$112,14,FALSE)</f>
        <v>3</v>
      </c>
      <c r="P13" s="238" t="s">
        <v>41</v>
      </c>
      <c r="Q13" s="252">
        <v>2</v>
      </c>
      <c r="R13" s="252"/>
      <c r="S13" s="252" t="str">
        <f t="shared" si="1"/>
        <v>丸内</v>
      </c>
      <c r="T13" s="58"/>
      <c r="U13" s="56"/>
      <c r="V13" s="56"/>
      <c r="W13" s="56">
        <v>11</v>
      </c>
    </row>
    <row r="14" spans="1:23" s="57" customFormat="1" x14ac:dyDescent="0.2">
      <c r="A14" s="239">
        <v>229</v>
      </c>
      <c r="B14" s="247" t="s">
        <v>4</v>
      </c>
      <c r="C14" s="247">
        <v>2</v>
      </c>
      <c r="D14" s="247" t="s">
        <v>14</v>
      </c>
      <c r="E14" s="247"/>
      <c r="F14" s="247" t="s">
        <v>29</v>
      </c>
      <c r="G14" s="248">
        <v>24.78</v>
      </c>
      <c r="H14" s="238" t="s">
        <v>31</v>
      </c>
      <c r="I14" s="249">
        <v>-0.5</v>
      </c>
      <c r="J14" s="238" t="s">
        <v>41</v>
      </c>
      <c r="K14" s="385">
        <v>337</v>
      </c>
      <c r="L14" s="238" t="str">
        <f>VLOOKUP(K14,選手名簿!$A$3:$Q$112,11,FALSE)</f>
        <v>向　竜之介</v>
      </c>
      <c r="M14" s="238" t="s">
        <v>31</v>
      </c>
      <c r="N14" s="238" t="str">
        <f>VLOOKUP(K14,選手名簿!$A$3:$Q$112,13,FALSE)</f>
        <v>松　陽</v>
      </c>
      <c r="O14" s="250">
        <f>VLOOKUP(K14,選手名簿!$A$3:$Q$112,14,FALSE)</f>
        <v>2</v>
      </c>
      <c r="P14" s="238" t="s">
        <v>41</v>
      </c>
      <c r="Q14" s="252">
        <v>3</v>
      </c>
      <c r="R14" s="252"/>
      <c r="S14" s="252" t="str">
        <f t="shared" si="1"/>
        <v>松陽</v>
      </c>
      <c r="T14" s="58"/>
      <c r="U14" s="56"/>
      <c r="V14" s="56"/>
      <c r="W14" s="56">
        <v>12</v>
      </c>
    </row>
    <row r="15" spans="1:23" s="57" customFormat="1" x14ac:dyDescent="0.2">
      <c r="A15" s="239">
        <v>227</v>
      </c>
      <c r="B15" s="247" t="s">
        <v>4</v>
      </c>
      <c r="C15" s="247">
        <v>2</v>
      </c>
      <c r="D15" s="247" t="s">
        <v>14</v>
      </c>
      <c r="E15" s="247"/>
      <c r="F15" s="247" t="s">
        <v>29</v>
      </c>
      <c r="G15" s="248">
        <v>25.98</v>
      </c>
      <c r="H15" s="238" t="s">
        <v>31</v>
      </c>
      <c r="I15" s="249">
        <v>-0.5</v>
      </c>
      <c r="J15" s="238" t="s">
        <v>41</v>
      </c>
      <c r="K15" s="385">
        <v>128</v>
      </c>
      <c r="L15" s="238" t="str">
        <f>VLOOKUP(K15,選手名簿!$A$3:$Q$112,11,FALSE)</f>
        <v>糸尾　侑将</v>
      </c>
      <c r="M15" s="238" t="s">
        <v>31</v>
      </c>
      <c r="N15" s="238" t="str">
        <f>VLOOKUP(K15,選手名簿!$A$3:$Q$112,13,FALSE)</f>
        <v>芦　城</v>
      </c>
      <c r="O15" s="250">
        <f>VLOOKUP(K15,選手名簿!$A$3:$Q$112,14,FALSE)</f>
        <v>3</v>
      </c>
      <c r="P15" s="238" t="s">
        <v>41</v>
      </c>
      <c r="Q15" s="252">
        <v>4</v>
      </c>
      <c r="R15" s="252"/>
      <c r="S15" s="252" t="str">
        <f t="shared" si="1"/>
        <v>芦城</v>
      </c>
      <c r="T15" s="58"/>
      <c r="U15" s="56"/>
      <c r="V15" s="56"/>
      <c r="W15" s="56">
        <v>13</v>
      </c>
    </row>
    <row r="16" spans="1:23" s="57" customFormat="1" x14ac:dyDescent="0.2">
      <c r="A16" s="239">
        <v>380</v>
      </c>
      <c r="B16" s="247" t="s">
        <v>4</v>
      </c>
      <c r="C16" s="247">
        <v>2</v>
      </c>
      <c r="D16" s="247" t="s">
        <v>14</v>
      </c>
      <c r="E16" s="247"/>
      <c r="F16" s="247" t="s">
        <v>29</v>
      </c>
      <c r="G16" s="248">
        <v>26.42</v>
      </c>
      <c r="H16" s="238" t="s">
        <v>31</v>
      </c>
      <c r="I16" s="249">
        <v>-0.5</v>
      </c>
      <c r="J16" s="238" t="s">
        <v>41</v>
      </c>
      <c r="K16" s="385">
        <v>520</v>
      </c>
      <c r="L16" s="238" t="str">
        <f>VLOOKUP(K16,選手名簿!$A$3:$Q$112,11,FALSE)</f>
        <v>中村　　匠</v>
      </c>
      <c r="M16" s="238" t="s">
        <v>31</v>
      </c>
      <c r="N16" s="238" t="str">
        <f>VLOOKUP(K16,選手名簿!$A$3:$Q$112,13,FALSE)</f>
        <v>南　部</v>
      </c>
      <c r="O16" s="250">
        <f>VLOOKUP(K16,選手名簿!$A$3:$Q$112,14,FALSE)</f>
        <v>3</v>
      </c>
      <c r="P16" s="238" t="s">
        <v>41</v>
      </c>
      <c r="Q16" s="252">
        <v>5</v>
      </c>
      <c r="R16" s="252"/>
      <c r="S16" s="252" t="str">
        <f t="shared" si="1"/>
        <v>南部</v>
      </c>
      <c r="T16" s="58"/>
      <c r="U16" s="56"/>
      <c r="V16" s="56"/>
      <c r="W16" s="56">
        <v>14</v>
      </c>
    </row>
    <row r="17" spans="1:23" s="57" customFormat="1" x14ac:dyDescent="0.2">
      <c r="A17" s="239">
        <v>126</v>
      </c>
      <c r="B17" s="247" t="s">
        <v>4</v>
      </c>
      <c r="C17" s="247">
        <v>2</v>
      </c>
      <c r="D17" s="247" t="s">
        <v>14</v>
      </c>
      <c r="E17" s="247"/>
      <c r="F17" s="247" t="s">
        <v>29</v>
      </c>
      <c r="G17" s="248">
        <v>27.27</v>
      </c>
      <c r="H17" s="238" t="s">
        <v>31</v>
      </c>
      <c r="I17" s="249">
        <v>-0.5</v>
      </c>
      <c r="J17" s="238" t="s">
        <v>41</v>
      </c>
      <c r="K17" s="385">
        <v>517</v>
      </c>
      <c r="L17" s="238" t="str">
        <f>VLOOKUP(K17,選手名簿!$A$3:$Q$112,11,FALSE)</f>
        <v>東野　友哉</v>
      </c>
      <c r="M17" s="238" t="s">
        <v>31</v>
      </c>
      <c r="N17" s="238" t="str">
        <f>VLOOKUP(K17,選手名簿!$A$3:$Q$112,13,FALSE)</f>
        <v>南　部</v>
      </c>
      <c r="O17" s="250">
        <f>VLOOKUP(K17,選手名簿!$A$3:$Q$112,14,FALSE)</f>
        <v>3</v>
      </c>
      <c r="P17" s="238" t="s">
        <v>41</v>
      </c>
      <c r="Q17" s="252">
        <v>6</v>
      </c>
      <c r="R17" s="252"/>
      <c r="S17" s="252" t="str">
        <f t="shared" si="1"/>
        <v>南部</v>
      </c>
      <c r="T17" s="58"/>
      <c r="U17" s="56"/>
      <c r="V17" s="56"/>
      <c r="W17" s="56">
        <v>15</v>
      </c>
    </row>
    <row r="18" spans="1:23" s="57" customFormat="1" x14ac:dyDescent="0.2">
      <c r="A18" s="239">
        <v>505</v>
      </c>
      <c r="B18" s="247" t="s">
        <v>4</v>
      </c>
      <c r="C18" s="247">
        <v>2</v>
      </c>
      <c r="D18" s="247" t="s">
        <v>14</v>
      </c>
      <c r="E18" s="247"/>
      <c r="F18" s="247" t="s">
        <v>29</v>
      </c>
      <c r="G18" s="248">
        <v>27.73</v>
      </c>
      <c r="H18" s="238" t="s">
        <v>31</v>
      </c>
      <c r="I18" s="249">
        <v>-0.5</v>
      </c>
      <c r="J18" s="238" t="s">
        <v>41</v>
      </c>
      <c r="K18" s="385">
        <v>126</v>
      </c>
      <c r="L18" s="238" t="str">
        <f>VLOOKUP(K18,選手名簿!$A$3:$Q$112,11,FALSE)</f>
        <v>打田　大輝</v>
      </c>
      <c r="M18" s="238" t="s">
        <v>31</v>
      </c>
      <c r="N18" s="238" t="str">
        <f>VLOOKUP(K18,選手名簿!$A$3:$Q$112,13,FALSE)</f>
        <v>芦　城</v>
      </c>
      <c r="O18" s="250">
        <f>VLOOKUP(K18,選手名簿!$A$3:$Q$112,14,FALSE)</f>
        <v>3</v>
      </c>
      <c r="P18" s="238" t="s">
        <v>41</v>
      </c>
      <c r="Q18" s="252">
        <v>7</v>
      </c>
      <c r="R18" s="252"/>
      <c r="S18" s="252" t="str">
        <f t="shared" si="1"/>
        <v>芦城</v>
      </c>
      <c r="T18" s="58"/>
      <c r="U18" s="56"/>
      <c r="V18" s="56"/>
      <c r="W18" s="56">
        <v>16</v>
      </c>
    </row>
    <row r="19" spans="1:23" s="57" customFormat="1" x14ac:dyDescent="0.2">
      <c r="A19" s="239">
        <v>397</v>
      </c>
      <c r="B19" s="247" t="s">
        <v>4</v>
      </c>
      <c r="C19" s="247">
        <v>2</v>
      </c>
      <c r="D19" s="247" t="s">
        <v>14</v>
      </c>
      <c r="E19" s="247"/>
      <c r="F19" s="247" t="s">
        <v>29</v>
      </c>
      <c r="G19" s="248">
        <v>27.78</v>
      </c>
      <c r="H19" s="238" t="s">
        <v>31</v>
      </c>
      <c r="I19" s="249">
        <v>-0.5</v>
      </c>
      <c r="J19" s="238" t="s">
        <v>41</v>
      </c>
      <c r="K19" s="385">
        <v>524</v>
      </c>
      <c r="L19" s="238" t="str">
        <f>VLOOKUP(K19,選手名簿!$A$3:$Q$112,11,FALSE)</f>
        <v>岩崎　永遠</v>
      </c>
      <c r="M19" s="238" t="s">
        <v>31</v>
      </c>
      <c r="N19" s="238" t="str">
        <f>VLOOKUP(K19,選手名簿!$A$3:$Q$112,13,FALSE)</f>
        <v>南　部</v>
      </c>
      <c r="O19" s="250">
        <f>VLOOKUP(K19,選手名簿!$A$3:$Q$112,14,FALSE)</f>
        <v>2</v>
      </c>
      <c r="P19" s="238" t="s">
        <v>41</v>
      </c>
      <c r="Q19" s="252">
        <v>8</v>
      </c>
      <c r="R19" s="252"/>
      <c r="S19" s="252" t="str">
        <f t="shared" si="1"/>
        <v>南部</v>
      </c>
      <c r="T19" s="58"/>
      <c r="U19" s="56"/>
      <c r="V19" s="56"/>
      <c r="W19" s="56">
        <v>17</v>
      </c>
    </row>
    <row r="20" spans="1:23" s="57" customFormat="1" x14ac:dyDescent="0.2">
      <c r="A20" s="238"/>
      <c r="B20" s="238"/>
      <c r="C20" s="238"/>
      <c r="D20" s="238"/>
      <c r="E20" s="238"/>
      <c r="F20" s="238"/>
      <c r="G20" s="248"/>
      <c r="H20" s="238"/>
      <c r="I20" s="249"/>
      <c r="J20" s="238"/>
      <c r="K20" s="385"/>
      <c r="L20" s="238"/>
      <c r="M20" s="238"/>
      <c r="N20" s="238"/>
      <c r="O20" s="250"/>
      <c r="P20" s="238"/>
      <c r="Q20" s="252"/>
      <c r="R20" s="252"/>
      <c r="S20" s="252" t="e">
        <f t="shared" si="0"/>
        <v>#N/A</v>
      </c>
      <c r="T20" s="56"/>
      <c r="U20" s="56"/>
      <c r="V20" s="56"/>
      <c r="W20" s="56">
        <v>18</v>
      </c>
    </row>
    <row r="21" spans="1:23" s="57" customFormat="1" x14ac:dyDescent="0.2">
      <c r="A21" s="239">
        <v>229</v>
      </c>
      <c r="B21" s="247" t="s">
        <v>4</v>
      </c>
      <c r="C21" s="247">
        <v>3</v>
      </c>
      <c r="D21" s="247" t="s">
        <v>15</v>
      </c>
      <c r="E21" s="247"/>
      <c r="F21" s="247" t="s">
        <v>29</v>
      </c>
      <c r="G21" s="248">
        <v>52.45</v>
      </c>
      <c r="H21" s="238" t="s">
        <v>31</v>
      </c>
      <c r="I21" s="249"/>
      <c r="J21" s="238" t="s">
        <v>41</v>
      </c>
      <c r="K21" s="385">
        <v>246</v>
      </c>
      <c r="L21" s="238" t="str">
        <f>VLOOKUP(K21,選手名簿!$A$3:$Q$112,11,FALSE)</f>
        <v>木下　桜輔</v>
      </c>
      <c r="M21" s="238" t="s">
        <v>31</v>
      </c>
      <c r="N21" s="238" t="str">
        <f>VLOOKUP(K21,選手名簿!$A$3:$Q$112,13,FALSE)</f>
        <v>丸　内</v>
      </c>
      <c r="O21" s="250">
        <f>VLOOKUP(K21,選手名簿!$A$3:$Q$112,14,FALSE)</f>
        <v>3</v>
      </c>
      <c r="P21" s="238" t="s">
        <v>41</v>
      </c>
      <c r="Q21" s="238"/>
      <c r="R21" s="238"/>
      <c r="S21" s="238" t="str">
        <f t="shared" si="0"/>
        <v>丸内</v>
      </c>
      <c r="T21" s="56"/>
      <c r="U21" s="56"/>
      <c r="V21" s="56"/>
      <c r="W21" s="56">
        <v>19</v>
      </c>
    </row>
    <row r="22" spans="1:23" s="57" customFormat="1" x14ac:dyDescent="0.2">
      <c r="A22" s="239">
        <v>123</v>
      </c>
      <c r="B22" s="247" t="s">
        <v>4</v>
      </c>
      <c r="C22" s="247">
        <v>3</v>
      </c>
      <c r="D22" s="247" t="s">
        <v>15</v>
      </c>
      <c r="E22" s="247"/>
      <c r="F22" s="247" t="s">
        <v>29</v>
      </c>
      <c r="G22" s="248">
        <v>55.1</v>
      </c>
      <c r="H22" s="238" t="s">
        <v>31</v>
      </c>
      <c r="I22" s="249"/>
      <c r="J22" s="238" t="s">
        <v>41</v>
      </c>
      <c r="K22" s="385">
        <v>321</v>
      </c>
      <c r="L22" s="238" t="str">
        <f>VLOOKUP(K22,選手名簿!$A$3:$Q$112,11,FALSE)</f>
        <v>庄田　大倭</v>
      </c>
      <c r="M22" s="238" t="s">
        <v>31</v>
      </c>
      <c r="N22" s="238" t="str">
        <f>VLOOKUP(K22,選手名簿!$A$3:$Q$112,13,FALSE)</f>
        <v>松　陽</v>
      </c>
      <c r="O22" s="250">
        <f>VLOOKUP(K22,選手名簿!$A$3:$Q$112,14,FALSE)</f>
        <v>3</v>
      </c>
      <c r="P22" s="238" t="s">
        <v>41</v>
      </c>
      <c r="Q22" s="238"/>
      <c r="R22" s="238"/>
      <c r="S22" s="238" t="str">
        <f t="shared" si="0"/>
        <v>松陽</v>
      </c>
      <c r="T22" s="56"/>
      <c r="U22" s="56"/>
      <c r="V22" s="56"/>
      <c r="W22" s="56">
        <v>20</v>
      </c>
    </row>
    <row r="23" spans="1:23" s="57" customFormat="1" x14ac:dyDescent="0.2">
      <c r="A23" s="239">
        <v>384</v>
      </c>
      <c r="B23" s="247" t="s">
        <v>4</v>
      </c>
      <c r="C23" s="247">
        <v>3</v>
      </c>
      <c r="D23" s="247" t="s">
        <v>15</v>
      </c>
      <c r="E23" s="247"/>
      <c r="F23" s="247" t="s">
        <v>29</v>
      </c>
      <c r="G23" s="248">
        <v>56.93</v>
      </c>
      <c r="H23" s="238" t="s">
        <v>31</v>
      </c>
      <c r="I23" s="249"/>
      <c r="J23" s="238" t="s">
        <v>41</v>
      </c>
      <c r="K23" s="385">
        <v>249</v>
      </c>
      <c r="L23" s="238" t="str">
        <f>VLOOKUP(K23,選手名簿!$A$3:$Q$112,11,FALSE)</f>
        <v>沖谷　来閏</v>
      </c>
      <c r="M23" s="238" t="s">
        <v>31</v>
      </c>
      <c r="N23" s="238" t="str">
        <f>VLOOKUP(K23,選手名簿!$A$3:$Q$112,13,FALSE)</f>
        <v>丸　内</v>
      </c>
      <c r="O23" s="250">
        <f>VLOOKUP(K23,選手名簿!$A$3:$Q$112,14,FALSE)</f>
        <v>3</v>
      </c>
      <c r="P23" s="238" t="s">
        <v>41</v>
      </c>
      <c r="Q23" s="238"/>
      <c r="R23" s="238"/>
      <c r="S23" s="238" t="str">
        <f t="shared" si="0"/>
        <v>丸内</v>
      </c>
      <c r="T23" s="56"/>
      <c r="U23" s="56"/>
      <c r="V23" s="56"/>
      <c r="W23" s="56"/>
    </row>
    <row r="24" spans="1:23" s="57" customFormat="1" x14ac:dyDescent="0.2">
      <c r="A24" s="239">
        <v>86</v>
      </c>
      <c r="B24" s="247" t="s">
        <v>4</v>
      </c>
      <c r="C24" s="247">
        <v>3</v>
      </c>
      <c r="D24" s="247" t="s">
        <v>15</v>
      </c>
      <c r="E24" s="247"/>
      <c r="F24" s="247" t="s">
        <v>29</v>
      </c>
      <c r="G24" s="248">
        <v>59.69</v>
      </c>
      <c r="H24" s="238" t="s">
        <v>31</v>
      </c>
      <c r="I24" s="249"/>
      <c r="J24" s="238" t="s">
        <v>41</v>
      </c>
      <c r="K24" s="385">
        <v>332</v>
      </c>
      <c r="L24" s="238" t="str">
        <f>VLOOKUP(K24,選手名簿!$A$3:$Q$112,11,FALSE)</f>
        <v>滝口大志朗</v>
      </c>
      <c r="M24" s="238" t="s">
        <v>31</v>
      </c>
      <c r="N24" s="238" t="str">
        <f>VLOOKUP(K24,選手名簿!$A$3:$Q$112,13,FALSE)</f>
        <v>松　陽</v>
      </c>
      <c r="O24" s="250">
        <f>VLOOKUP(K24,選手名簿!$A$3:$Q$112,14,FALSE)</f>
        <v>2</v>
      </c>
      <c r="P24" s="238" t="s">
        <v>41</v>
      </c>
      <c r="Q24" s="238"/>
      <c r="R24" s="238"/>
      <c r="S24" s="238" t="str">
        <f t="shared" si="0"/>
        <v>松陽</v>
      </c>
      <c r="T24" s="56"/>
      <c r="U24" s="56"/>
      <c r="V24" s="56"/>
      <c r="W24" s="56"/>
    </row>
    <row r="25" spans="1:23" s="57" customFormat="1" x14ac:dyDescent="0.2">
      <c r="A25" s="239">
        <v>380</v>
      </c>
      <c r="B25" s="238" t="s">
        <v>4</v>
      </c>
      <c r="C25" s="238">
        <v>3</v>
      </c>
      <c r="D25" s="238" t="s">
        <v>15</v>
      </c>
      <c r="E25" s="238"/>
      <c r="F25" s="238" t="s">
        <v>29</v>
      </c>
      <c r="G25" s="248">
        <v>59.95</v>
      </c>
      <c r="H25" s="238" t="s">
        <v>31</v>
      </c>
      <c r="I25" s="249"/>
      <c r="J25" s="238" t="s">
        <v>41</v>
      </c>
      <c r="K25" s="385">
        <v>517</v>
      </c>
      <c r="L25" s="238" t="str">
        <f>VLOOKUP(K25,選手名簿!$A$3:$Q$112,11,FALSE)</f>
        <v>東野　友哉</v>
      </c>
      <c r="M25" s="238" t="s">
        <v>31</v>
      </c>
      <c r="N25" s="238" t="str">
        <f>VLOOKUP(K25,選手名簿!$A$3:$Q$112,13,FALSE)</f>
        <v>南　部</v>
      </c>
      <c r="O25" s="250">
        <f>VLOOKUP(K25,選手名簿!$A$3:$Q$112,14,FALSE)</f>
        <v>3</v>
      </c>
      <c r="P25" s="238" t="s">
        <v>41</v>
      </c>
      <c r="Q25" s="238"/>
      <c r="R25" s="238"/>
      <c r="S25" s="238" t="str">
        <f t="shared" si="0"/>
        <v>南部</v>
      </c>
      <c r="T25" s="56"/>
      <c r="U25" s="56"/>
      <c r="V25" s="56"/>
      <c r="W25" s="56"/>
    </row>
    <row r="26" spans="1:23" s="57" customFormat="1" x14ac:dyDescent="0.2">
      <c r="A26" s="239">
        <v>545</v>
      </c>
      <c r="B26" s="247" t="s">
        <v>4</v>
      </c>
      <c r="C26" s="247">
        <v>3</v>
      </c>
      <c r="D26" s="247" t="s">
        <v>15</v>
      </c>
      <c r="E26" s="247"/>
      <c r="F26" s="247" t="s">
        <v>29</v>
      </c>
      <c r="G26" s="248">
        <v>60.87</v>
      </c>
      <c r="H26" s="238" t="s">
        <v>31</v>
      </c>
      <c r="I26" s="249"/>
      <c r="J26" s="238" t="s">
        <v>41</v>
      </c>
      <c r="K26" s="385">
        <v>127</v>
      </c>
      <c r="L26" s="238" t="str">
        <f>VLOOKUP(K26,選手名簿!$A$3:$Q$112,11,FALSE)</f>
        <v>橋本　明弥</v>
      </c>
      <c r="M26" s="238" t="s">
        <v>31</v>
      </c>
      <c r="N26" s="238" t="str">
        <f>VLOOKUP(K26,選手名簿!$A$3:$Q$112,13,FALSE)</f>
        <v>芦　城</v>
      </c>
      <c r="O26" s="250">
        <f>VLOOKUP(K26,選手名簿!$A$3:$Q$112,14,FALSE)</f>
        <v>3</v>
      </c>
      <c r="P26" s="238" t="s">
        <v>41</v>
      </c>
      <c r="Q26" s="238"/>
      <c r="R26" s="238"/>
      <c r="S26" s="238" t="str">
        <f t="shared" si="0"/>
        <v>芦城</v>
      </c>
      <c r="T26" s="56"/>
      <c r="U26" s="56"/>
      <c r="V26" s="56"/>
      <c r="W26" s="56"/>
    </row>
    <row r="27" spans="1:23" s="57" customFormat="1" x14ac:dyDescent="0.2">
      <c r="A27" s="239">
        <v>392</v>
      </c>
      <c r="B27" s="238" t="s">
        <v>4</v>
      </c>
      <c r="C27" s="238">
        <v>3</v>
      </c>
      <c r="D27" s="238" t="s">
        <v>15</v>
      </c>
      <c r="E27" s="238"/>
      <c r="F27" s="238" t="s">
        <v>29</v>
      </c>
      <c r="G27" s="248">
        <v>63.53</v>
      </c>
      <c r="H27" s="238" t="s">
        <v>31</v>
      </c>
      <c r="I27" s="249"/>
      <c r="J27" s="238" t="s">
        <v>41</v>
      </c>
      <c r="K27" s="385">
        <v>523</v>
      </c>
      <c r="L27" s="238" t="str">
        <f>VLOOKUP(K27,選手名簿!$A$3:$Q$112,11,FALSE)</f>
        <v>岩尾　悠希</v>
      </c>
      <c r="M27" s="238" t="s">
        <v>31</v>
      </c>
      <c r="N27" s="238" t="str">
        <f>VLOOKUP(K27,選手名簿!$A$3:$Q$112,13,FALSE)</f>
        <v>南　部</v>
      </c>
      <c r="O27" s="250">
        <f>VLOOKUP(K27,選手名簿!$A$3:$Q$112,14,FALSE)</f>
        <v>2</v>
      </c>
      <c r="P27" s="238" t="s">
        <v>41</v>
      </c>
      <c r="Q27" s="238"/>
      <c r="R27" s="238"/>
      <c r="S27" s="238" t="str">
        <f t="shared" si="0"/>
        <v>南部</v>
      </c>
      <c r="T27" s="56"/>
      <c r="U27" s="56"/>
      <c r="V27" s="56"/>
      <c r="W27" s="56"/>
    </row>
    <row r="28" spans="1:23" s="57" customFormat="1" x14ac:dyDescent="0.2">
      <c r="A28" s="239">
        <v>507</v>
      </c>
      <c r="B28" s="247" t="s">
        <v>4</v>
      </c>
      <c r="C28" s="247">
        <v>3</v>
      </c>
      <c r="D28" s="247" t="s">
        <v>15</v>
      </c>
      <c r="E28" s="247"/>
      <c r="F28" s="247" t="s">
        <v>29</v>
      </c>
      <c r="G28" s="248">
        <v>70.05</v>
      </c>
      <c r="H28" s="238" t="s">
        <v>31</v>
      </c>
      <c r="I28" s="249"/>
      <c r="J28" s="238" t="s">
        <v>41</v>
      </c>
      <c r="K28" s="385">
        <v>527</v>
      </c>
      <c r="L28" s="238" t="str">
        <f>VLOOKUP(K28,選手名簿!$A$3:$Q$112,11,FALSE)</f>
        <v>西村　雪那</v>
      </c>
      <c r="M28" s="238" t="s">
        <v>31</v>
      </c>
      <c r="N28" s="238" t="str">
        <f>VLOOKUP(K28,選手名簿!$A$3:$Q$112,13,FALSE)</f>
        <v>南　部</v>
      </c>
      <c r="O28" s="250">
        <f>VLOOKUP(K28,選手名簿!$A$3:$Q$112,14,FALSE)</f>
        <v>2</v>
      </c>
      <c r="P28" s="238" t="s">
        <v>41</v>
      </c>
      <c r="Q28" s="238"/>
      <c r="R28" s="238"/>
      <c r="S28" s="238" t="str">
        <f t="shared" si="0"/>
        <v>南部</v>
      </c>
      <c r="T28" s="56"/>
      <c r="U28" s="56"/>
      <c r="V28" s="56"/>
      <c r="W28" s="56"/>
    </row>
    <row r="29" spans="1:23" s="57" customFormat="1" x14ac:dyDescent="0.2">
      <c r="A29" s="238"/>
      <c r="B29" s="236"/>
      <c r="C29" s="238"/>
      <c r="D29" s="238"/>
      <c r="E29" s="238"/>
      <c r="F29" s="238"/>
      <c r="G29" s="248"/>
      <c r="H29" s="238"/>
      <c r="I29" s="254"/>
      <c r="J29" s="238"/>
      <c r="K29" s="385"/>
      <c r="L29" s="238"/>
      <c r="M29" s="238"/>
      <c r="N29" s="238"/>
      <c r="O29" s="250"/>
      <c r="P29" s="238"/>
      <c r="Q29" s="238"/>
      <c r="R29" s="238"/>
      <c r="S29" s="238" t="e">
        <f t="shared" si="0"/>
        <v>#N/A</v>
      </c>
      <c r="T29" s="56"/>
      <c r="U29" s="56"/>
      <c r="V29" s="56"/>
      <c r="W29" s="56"/>
    </row>
    <row r="30" spans="1:23" s="57" customFormat="1" ht="14" x14ac:dyDescent="0.2">
      <c r="A30" s="239">
        <v>88</v>
      </c>
      <c r="B30" s="247" t="s">
        <v>4</v>
      </c>
      <c r="C30" s="255">
        <v>4</v>
      </c>
      <c r="D30" s="232" t="s">
        <v>16</v>
      </c>
      <c r="E30" s="238">
        <v>2</v>
      </c>
      <c r="F30" s="232" t="s">
        <v>29</v>
      </c>
      <c r="G30" s="419">
        <v>12.22</v>
      </c>
      <c r="H30" s="232" t="s">
        <v>31</v>
      </c>
      <c r="I30" s="257"/>
      <c r="J30" s="232" t="s">
        <v>41</v>
      </c>
      <c r="K30" s="387">
        <v>321</v>
      </c>
      <c r="L30" s="238" t="str">
        <f>VLOOKUP(K30,選手名簿!$A$3:$Q$112,11,FALSE)</f>
        <v>庄田　大倭</v>
      </c>
      <c r="M30" s="238" t="s">
        <v>31</v>
      </c>
      <c r="N30" s="238" t="str">
        <f>VLOOKUP(K30,選手名簿!$A$3:$Q$112,13,FALSE)</f>
        <v>松　陽</v>
      </c>
      <c r="O30" s="250">
        <f>VLOOKUP(K30,選手名簿!$A$3:$Q$112,14,FALSE)</f>
        <v>3</v>
      </c>
      <c r="P30" s="234" t="s">
        <v>41</v>
      </c>
      <c r="Q30" s="237">
        <v>1</v>
      </c>
      <c r="R30" s="238"/>
      <c r="S30" s="238" t="str">
        <f t="shared" si="0"/>
        <v>松陽</v>
      </c>
      <c r="T30" s="56"/>
      <c r="U30" s="56"/>
      <c r="V30" s="56"/>
      <c r="W30" s="56"/>
    </row>
    <row r="31" spans="1:23" s="57" customFormat="1" ht="14" x14ac:dyDescent="0.2">
      <c r="A31" s="239">
        <v>371</v>
      </c>
      <c r="B31" s="247" t="s">
        <v>4</v>
      </c>
      <c r="C31" s="255">
        <v>4</v>
      </c>
      <c r="D31" s="232" t="s">
        <v>16</v>
      </c>
      <c r="E31" s="238">
        <v>2</v>
      </c>
      <c r="F31" s="232" t="s">
        <v>29</v>
      </c>
      <c r="G31" s="419">
        <v>16.309999999999999</v>
      </c>
      <c r="H31" s="232" t="s">
        <v>31</v>
      </c>
      <c r="I31" s="257"/>
      <c r="J31" s="232" t="s">
        <v>41</v>
      </c>
      <c r="K31" s="387">
        <v>249</v>
      </c>
      <c r="L31" s="238" t="str">
        <f>VLOOKUP(K31,選手名簿!$A$3:$Q$112,11,FALSE)</f>
        <v>沖谷　来閏</v>
      </c>
      <c r="M31" s="238" t="s">
        <v>31</v>
      </c>
      <c r="N31" s="238" t="str">
        <f>VLOOKUP(K31,選手名簿!$A$3:$Q$112,13,FALSE)</f>
        <v>丸　内</v>
      </c>
      <c r="O31" s="250">
        <f>VLOOKUP(K31,選手名簿!$A$3:$Q$112,14,FALSE)</f>
        <v>3</v>
      </c>
      <c r="P31" s="234" t="s">
        <v>41</v>
      </c>
      <c r="Q31" s="252">
        <v>2</v>
      </c>
      <c r="R31" s="238"/>
      <c r="S31" s="238" t="str">
        <f t="shared" si="0"/>
        <v>丸内</v>
      </c>
      <c r="T31" s="56"/>
      <c r="U31" s="56"/>
      <c r="V31" s="56"/>
      <c r="W31" s="56"/>
    </row>
    <row r="32" spans="1:23" s="57" customFormat="1" ht="14" x14ac:dyDescent="0.2">
      <c r="A32" s="239">
        <v>121</v>
      </c>
      <c r="B32" s="247" t="s">
        <v>4</v>
      </c>
      <c r="C32" s="255">
        <v>4</v>
      </c>
      <c r="D32" s="232" t="s">
        <v>16</v>
      </c>
      <c r="E32" s="238">
        <v>2</v>
      </c>
      <c r="F32" s="232" t="s">
        <v>29</v>
      </c>
      <c r="G32" s="419">
        <v>19.95</v>
      </c>
      <c r="H32" s="232" t="s">
        <v>31</v>
      </c>
      <c r="I32" s="257"/>
      <c r="J32" s="232" t="s">
        <v>41</v>
      </c>
      <c r="K32" s="387">
        <v>130</v>
      </c>
      <c r="L32" s="238" t="str">
        <f>VLOOKUP(K32,選手名簿!$A$3:$Q$112,11,FALSE)</f>
        <v>木村　篤弥</v>
      </c>
      <c r="M32" s="238" t="s">
        <v>31</v>
      </c>
      <c r="N32" s="238" t="str">
        <f>VLOOKUP(K32,選手名簿!$A$3:$Q$112,13,FALSE)</f>
        <v>芦　城</v>
      </c>
      <c r="O32" s="250">
        <f>VLOOKUP(K32,選手名簿!$A$3:$Q$112,14,FALSE)</f>
        <v>3</v>
      </c>
      <c r="P32" s="234" t="s">
        <v>41</v>
      </c>
      <c r="Q32" s="252">
        <v>3</v>
      </c>
      <c r="R32" s="238"/>
      <c r="S32" s="238" t="str">
        <f t="shared" si="0"/>
        <v>芦城</v>
      </c>
      <c r="T32" s="56"/>
      <c r="U32" s="56"/>
      <c r="V32" s="56"/>
      <c r="W32" s="56"/>
    </row>
    <row r="33" spans="1:21" s="57" customFormat="1" ht="14" x14ac:dyDescent="0.2">
      <c r="A33" s="239">
        <v>235</v>
      </c>
      <c r="B33" s="238" t="s">
        <v>4</v>
      </c>
      <c r="C33" s="255">
        <v>4</v>
      </c>
      <c r="D33" s="232" t="s">
        <v>16</v>
      </c>
      <c r="E33" s="238">
        <v>2</v>
      </c>
      <c r="F33" s="232" t="s">
        <v>29</v>
      </c>
      <c r="G33" s="419">
        <v>21.01</v>
      </c>
      <c r="H33" s="232" t="s">
        <v>31</v>
      </c>
      <c r="I33" s="257"/>
      <c r="J33" s="232" t="s">
        <v>41</v>
      </c>
      <c r="K33" s="387">
        <v>127</v>
      </c>
      <c r="L33" s="238" t="str">
        <f>VLOOKUP(K33,選手名簿!$A$3:$Q$112,11,FALSE)</f>
        <v>橋本　明弥</v>
      </c>
      <c r="M33" s="238" t="s">
        <v>31</v>
      </c>
      <c r="N33" s="238" t="str">
        <f>VLOOKUP(K33,選手名簿!$A$3:$Q$112,13,FALSE)</f>
        <v>芦　城</v>
      </c>
      <c r="O33" s="250">
        <f>VLOOKUP(K33,選手名簿!$A$3:$Q$112,14,FALSE)</f>
        <v>3</v>
      </c>
      <c r="P33" s="234" t="s">
        <v>41</v>
      </c>
      <c r="Q33" s="252">
        <v>4</v>
      </c>
      <c r="R33" s="238"/>
      <c r="S33" s="238" t="str">
        <f t="shared" si="0"/>
        <v>芦城</v>
      </c>
      <c r="T33" s="56"/>
      <c r="U33" s="56"/>
    </row>
    <row r="34" spans="1:21" s="57" customFormat="1" ht="14" x14ac:dyDescent="0.2">
      <c r="A34" s="239">
        <v>374</v>
      </c>
      <c r="B34" s="247" t="s">
        <v>4</v>
      </c>
      <c r="C34" s="255">
        <v>4</v>
      </c>
      <c r="D34" s="232" t="s">
        <v>16</v>
      </c>
      <c r="E34" s="238">
        <v>2</v>
      </c>
      <c r="F34" s="232" t="s">
        <v>29</v>
      </c>
      <c r="G34" s="419">
        <v>24.75</v>
      </c>
      <c r="H34" s="232" t="s">
        <v>31</v>
      </c>
      <c r="I34" s="257"/>
      <c r="J34" s="232" t="s">
        <v>41</v>
      </c>
      <c r="K34" s="387">
        <v>87</v>
      </c>
      <c r="L34" s="238" t="str">
        <f>VLOOKUP(K34,選手名簿!$A$3:$Q$112,11,FALSE)</f>
        <v>上野　真輝</v>
      </c>
      <c r="M34" s="238" t="s">
        <v>31</v>
      </c>
      <c r="N34" s="238" t="str">
        <f>VLOOKUP(K34,選手名簿!$A$3:$Q$112,13,FALSE)</f>
        <v>板　津</v>
      </c>
      <c r="O34" s="250">
        <f>VLOOKUP(K34,選手名簿!$A$3:$Q$112,14,FALSE)</f>
        <v>2</v>
      </c>
      <c r="P34" s="234" t="s">
        <v>41</v>
      </c>
      <c r="Q34" s="252">
        <v>5</v>
      </c>
      <c r="R34" s="238"/>
      <c r="S34" s="238" t="str">
        <f t="shared" si="0"/>
        <v>板津</v>
      </c>
      <c r="T34" s="56"/>
      <c r="U34" s="56"/>
    </row>
    <row r="35" spans="1:21" s="57" customFormat="1" ht="14" x14ac:dyDescent="0.2">
      <c r="A35" s="239">
        <v>239</v>
      </c>
      <c r="B35" s="238" t="s">
        <v>4</v>
      </c>
      <c r="C35" s="255">
        <v>4</v>
      </c>
      <c r="D35" s="232" t="s">
        <v>16</v>
      </c>
      <c r="E35" s="238">
        <v>2</v>
      </c>
      <c r="F35" s="232" t="s">
        <v>29</v>
      </c>
      <c r="G35" s="419">
        <v>30.63</v>
      </c>
      <c r="H35" s="232" t="s">
        <v>31</v>
      </c>
      <c r="I35" s="257"/>
      <c r="J35" s="232" t="s">
        <v>41</v>
      </c>
      <c r="K35" s="387">
        <v>519</v>
      </c>
      <c r="L35" s="238" t="str">
        <f>VLOOKUP(K35,選手名簿!$A$3:$Q$112,11,FALSE)</f>
        <v>中西　一颯</v>
      </c>
      <c r="M35" s="238" t="s">
        <v>31</v>
      </c>
      <c r="N35" s="238" t="str">
        <f>VLOOKUP(K35,選手名簿!$A$3:$Q$112,13,FALSE)</f>
        <v>南　部</v>
      </c>
      <c r="O35" s="250">
        <f>VLOOKUP(K35,選手名簿!$A$3:$Q$112,14,FALSE)</f>
        <v>3</v>
      </c>
      <c r="P35" s="234" t="s">
        <v>41</v>
      </c>
      <c r="Q35" s="252">
        <v>6</v>
      </c>
      <c r="R35" s="238"/>
      <c r="S35" s="238" t="str">
        <f t="shared" si="0"/>
        <v>南部</v>
      </c>
      <c r="T35" s="56"/>
      <c r="U35" s="56"/>
    </row>
    <row r="36" spans="1:21" s="57" customFormat="1" ht="14" x14ac:dyDescent="0.2">
      <c r="A36" s="239">
        <v>392</v>
      </c>
      <c r="B36" s="247" t="s">
        <v>4</v>
      </c>
      <c r="C36" s="255">
        <v>4</v>
      </c>
      <c r="D36" s="232" t="s">
        <v>16</v>
      </c>
      <c r="E36" s="238">
        <v>2</v>
      </c>
      <c r="F36" s="232" t="s">
        <v>29</v>
      </c>
      <c r="G36" s="419">
        <v>34.619999999999997</v>
      </c>
      <c r="H36" s="232" t="s">
        <v>31</v>
      </c>
      <c r="I36" s="257"/>
      <c r="J36" s="232" t="s">
        <v>41</v>
      </c>
      <c r="K36" s="387">
        <v>529</v>
      </c>
      <c r="L36" s="238" t="str">
        <f>VLOOKUP(K36,選手名簿!$A$3:$Q$112,11,FALSE)</f>
        <v>前山　翔平</v>
      </c>
      <c r="M36" s="238" t="s">
        <v>31</v>
      </c>
      <c r="N36" s="238" t="str">
        <f>VLOOKUP(K36,選手名簿!$A$3:$Q$112,13,FALSE)</f>
        <v>南　部</v>
      </c>
      <c r="O36" s="250">
        <f>VLOOKUP(K36,選手名簿!$A$3:$Q$112,14,FALSE)</f>
        <v>2</v>
      </c>
      <c r="P36" s="234" t="s">
        <v>41</v>
      </c>
      <c r="Q36" s="252">
        <v>7</v>
      </c>
      <c r="R36" s="238"/>
      <c r="S36" s="238" t="str">
        <f t="shared" si="0"/>
        <v>南部</v>
      </c>
      <c r="T36" s="56"/>
      <c r="U36" s="56"/>
    </row>
    <row r="37" spans="1:21" s="57" customFormat="1" ht="14" x14ac:dyDescent="0.2">
      <c r="A37" s="239">
        <v>102</v>
      </c>
      <c r="B37" s="247" t="s">
        <v>4</v>
      </c>
      <c r="C37" s="255">
        <v>4</v>
      </c>
      <c r="D37" s="232" t="s">
        <v>16</v>
      </c>
      <c r="E37" s="238">
        <v>2</v>
      </c>
      <c r="F37" s="232" t="s">
        <v>29</v>
      </c>
      <c r="G37" s="419">
        <v>53.84</v>
      </c>
      <c r="H37" s="232" t="s">
        <v>31</v>
      </c>
      <c r="I37" s="257"/>
      <c r="J37" s="232" t="s">
        <v>41</v>
      </c>
      <c r="K37" s="387">
        <v>143</v>
      </c>
      <c r="L37" s="238" t="str">
        <f>VLOOKUP(K37,選手名簿!$A$3:$Q$112,11,FALSE)</f>
        <v>阿慈知蒼真</v>
      </c>
      <c r="M37" s="238" t="s">
        <v>31</v>
      </c>
      <c r="N37" s="238" t="str">
        <f>VLOOKUP(K37,選手名簿!$A$3:$Q$112,13,FALSE)</f>
        <v>芦　城</v>
      </c>
      <c r="O37" s="250">
        <f>VLOOKUP(K37,選手名簿!$A$3:$Q$112,14,FALSE)</f>
        <v>2</v>
      </c>
      <c r="P37" s="234" t="s">
        <v>41</v>
      </c>
      <c r="Q37" s="252">
        <v>8</v>
      </c>
      <c r="R37" s="238"/>
      <c r="S37" s="238" t="str">
        <f t="shared" si="0"/>
        <v>芦城</v>
      </c>
      <c r="T37" s="56"/>
      <c r="U37" s="56"/>
    </row>
    <row r="38" spans="1:21" s="57" customFormat="1" x14ac:dyDescent="0.2">
      <c r="A38" s="238"/>
      <c r="B38" s="238"/>
      <c r="C38" s="238"/>
      <c r="D38" s="238"/>
      <c r="E38" s="238"/>
      <c r="F38" s="238"/>
      <c r="G38" s="248"/>
      <c r="H38" s="238"/>
      <c r="I38" s="249"/>
      <c r="J38" s="238"/>
      <c r="K38" s="385"/>
      <c r="L38" s="238"/>
      <c r="M38" s="238"/>
      <c r="N38" s="238"/>
      <c r="O38" s="250"/>
      <c r="P38" s="238"/>
      <c r="Q38" s="237"/>
      <c r="R38" s="238"/>
      <c r="S38" s="238" t="e">
        <f t="shared" si="0"/>
        <v>#N/A</v>
      </c>
      <c r="T38" s="56"/>
      <c r="U38" s="56"/>
    </row>
    <row r="39" spans="1:21" s="57" customFormat="1" x14ac:dyDescent="0.2">
      <c r="A39" s="259">
        <v>88</v>
      </c>
      <c r="B39" s="240" t="s">
        <v>4</v>
      </c>
      <c r="C39" s="240">
        <v>5</v>
      </c>
      <c r="D39" s="240" t="s">
        <v>331</v>
      </c>
      <c r="E39" s="238">
        <v>4</v>
      </c>
      <c r="F39" s="238" t="s">
        <v>29</v>
      </c>
      <c r="G39" s="248">
        <v>44.11</v>
      </c>
      <c r="H39" s="238" t="s">
        <v>31</v>
      </c>
      <c r="I39" s="249"/>
      <c r="J39" s="238" t="s">
        <v>41</v>
      </c>
      <c r="K39" s="385">
        <v>247</v>
      </c>
      <c r="L39" s="238" t="str">
        <f>VLOOKUP(K39,選手名簿!$A$3:$Q$112,11,FALSE)</f>
        <v>宮野　尊吏</v>
      </c>
      <c r="M39" s="238" t="s">
        <v>31</v>
      </c>
      <c r="N39" s="238" t="str">
        <f>VLOOKUP(K39,選手名簿!$A$3:$Q$112,13,FALSE)</f>
        <v>丸　内</v>
      </c>
      <c r="O39" s="250">
        <f>VLOOKUP(K39,選手名簿!$A$3:$Q$112,14,FALSE)</f>
        <v>3</v>
      </c>
      <c r="P39" s="238" t="s">
        <v>41</v>
      </c>
      <c r="Q39" s="237">
        <v>1</v>
      </c>
      <c r="R39" s="238"/>
      <c r="S39" s="238" t="str">
        <f t="shared" si="0"/>
        <v>丸内</v>
      </c>
      <c r="T39" s="56"/>
      <c r="U39" s="56"/>
    </row>
    <row r="40" spans="1:21" s="57" customFormat="1" x14ac:dyDescent="0.2">
      <c r="A40" s="259">
        <v>225</v>
      </c>
      <c r="B40" s="240" t="s">
        <v>4</v>
      </c>
      <c r="C40" s="240">
        <v>5</v>
      </c>
      <c r="D40" s="240" t="s">
        <v>331</v>
      </c>
      <c r="E40" s="238">
        <v>4</v>
      </c>
      <c r="F40" s="238" t="s">
        <v>29</v>
      </c>
      <c r="G40" s="248">
        <v>47.33</v>
      </c>
      <c r="H40" s="238" t="s">
        <v>31</v>
      </c>
      <c r="I40" s="249"/>
      <c r="J40" s="238" t="s">
        <v>41</v>
      </c>
      <c r="K40" s="385">
        <v>124</v>
      </c>
      <c r="L40" s="238" t="str">
        <f>VLOOKUP(K40,選手名簿!$A$3:$Q$112,11,FALSE)</f>
        <v>石田　健祐</v>
      </c>
      <c r="M40" s="238" t="s">
        <v>31</v>
      </c>
      <c r="N40" s="238" t="str">
        <f>VLOOKUP(K40,選手名簿!$A$3:$Q$112,13,FALSE)</f>
        <v>芦　城</v>
      </c>
      <c r="O40" s="250">
        <f>VLOOKUP(K40,選手名簿!$A$3:$Q$112,14,FALSE)</f>
        <v>3</v>
      </c>
      <c r="P40" s="238" t="s">
        <v>41</v>
      </c>
      <c r="Q40" s="252">
        <v>2</v>
      </c>
      <c r="R40" s="238"/>
      <c r="S40" s="238" t="str">
        <f t="shared" si="0"/>
        <v>芦城</v>
      </c>
      <c r="T40" s="56"/>
      <c r="U40" s="56"/>
    </row>
    <row r="41" spans="1:21" s="57" customFormat="1" x14ac:dyDescent="0.2">
      <c r="A41" s="259">
        <v>370</v>
      </c>
      <c r="B41" s="240" t="s">
        <v>4</v>
      </c>
      <c r="C41" s="240">
        <v>5</v>
      </c>
      <c r="D41" s="240" t="s">
        <v>331</v>
      </c>
      <c r="E41" s="238">
        <v>4</v>
      </c>
      <c r="F41" s="238" t="s">
        <v>29</v>
      </c>
      <c r="G41" s="248">
        <v>48.19</v>
      </c>
      <c r="H41" s="238" t="s">
        <v>31</v>
      </c>
      <c r="I41" s="249"/>
      <c r="J41" s="238" t="s">
        <v>41</v>
      </c>
      <c r="K41" s="385">
        <v>130</v>
      </c>
      <c r="L41" s="238" t="str">
        <f>VLOOKUP(K41,選手名簿!$A$3:$Q$112,11,FALSE)</f>
        <v>木村　篤弥</v>
      </c>
      <c r="M41" s="238" t="s">
        <v>31</v>
      </c>
      <c r="N41" s="238" t="str">
        <f>VLOOKUP(K41,選手名簿!$A$3:$Q$112,13,FALSE)</f>
        <v>芦　城</v>
      </c>
      <c r="O41" s="250">
        <f>VLOOKUP(K41,選手名簿!$A$3:$Q$112,14,FALSE)</f>
        <v>3</v>
      </c>
      <c r="P41" s="238" t="s">
        <v>41</v>
      </c>
      <c r="Q41" s="252">
        <v>3</v>
      </c>
      <c r="R41" s="238"/>
      <c r="S41" s="238" t="str">
        <f t="shared" si="0"/>
        <v>芦城</v>
      </c>
      <c r="T41" s="56"/>
      <c r="U41" s="56"/>
    </row>
    <row r="42" spans="1:21" s="57" customFormat="1" x14ac:dyDescent="0.2">
      <c r="A42" s="259">
        <v>378</v>
      </c>
      <c r="B42" s="240" t="s">
        <v>4</v>
      </c>
      <c r="C42" s="240">
        <v>5</v>
      </c>
      <c r="D42" s="240" t="s">
        <v>331</v>
      </c>
      <c r="E42" s="238">
        <v>4</v>
      </c>
      <c r="F42" s="238" t="s">
        <v>29</v>
      </c>
      <c r="G42" s="248">
        <v>48.27</v>
      </c>
      <c r="H42" s="238" t="s">
        <v>31</v>
      </c>
      <c r="I42" s="249"/>
      <c r="J42" s="238" t="s">
        <v>41</v>
      </c>
      <c r="K42" s="385">
        <v>253</v>
      </c>
      <c r="L42" s="238" t="str">
        <f>VLOOKUP(K42,選手名簿!$A$3:$Q$112,11,FALSE)</f>
        <v>横田　晴海</v>
      </c>
      <c r="M42" s="238" t="s">
        <v>31</v>
      </c>
      <c r="N42" s="238" t="str">
        <f>VLOOKUP(K42,選手名簿!$A$3:$Q$112,13,FALSE)</f>
        <v>丸　内</v>
      </c>
      <c r="O42" s="250">
        <f>VLOOKUP(K42,選手名簿!$A$3:$Q$112,14,FALSE)</f>
        <v>2</v>
      </c>
      <c r="P42" s="238" t="s">
        <v>41</v>
      </c>
      <c r="Q42" s="252">
        <v>4</v>
      </c>
      <c r="R42" s="238"/>
      <c r="S42" s="238" t="str">
        <f t="shared" si="0"/>
        <v>丸内</v>
      </c>
      <c r="T42" s="56"/>
      <c r="U42" s="56"/>
    </row>
    <row r="43" spans="1:21" s="57" customFormat="1" x14ac:dyDescent="0.2">
      <c r="A43" s="259">
        <v>232</v>
      </c>
      <c r="B43" s="240" t="s">
        <v>4</v>
      </c>
      <c r="C43" s="240">
        <v>5</v>
      </c>
      <c r="D43" s="240" t="s">
        <v>331</v>
      </c>
      <c r="E43" s="238">
        <v>5</v>
      </c>
      <c r="F43" s="238" t="s">
        <v>29</v>
      </c>
      <c r="G43" s="248">
        <v>7.62</v>
      </c>
      <c r="H43" s="238" t="s">
        <v>31</v>
      </c>
      <c r="I43" s="249"/>
      <c r="J43" s="238" t="s">
        <v>41</v>
      </c>
      <c r="K43" s="385">
        <v>333</v>
      </c>
      <c r="L43" s="238" t="str">
        <f>VLOOKUP(K43,選手名簿!$A$3:$Q$112,11,FALSE)</f>
        <v>谷口悠士朗</v>
      </c>
      <c r="M43" s="238" t="s">
        <v>31</v>
      </c>
      <c r="N43" s="238" t="str">
        <f>VLOOKUP(K43,選手名簿!$A$3:$Q$112,13,FALSE)</f>
        <v>松　陽</v>
      </c>
      <c r="O43" s="250">
        <f>VLOOKUP(K43,選手名簿!$A$3:$Q$112,14,FALSE)</f>
        <v>2</v>
      </c>
      <c r="P43" s="238" t="s">
        <v>41</v>
      </c>
      <c r="Q43" s="252">
        <v>5</v>
      </c>
      <c r="R43" s="238"/>
      <c r="S43" s="238" t="str">
        <f t="shared" si="0"/>
        <v>松陽</v>
      </c>
      <c r="T43" s="56"/>
      <c r="U43" s="56"/>
    </row>
    <row r="44" spans="1:21" s="57" customFormat="1" x14ac:dyDescent="0.2">
      <c r="A44" s="259">
        <v>122</v>
      </c>
      <c r="B44" s="240" t="s">
        <v>4</v>
      </c>
      <c r="C44" s="240">
        <v>5</v>
      </c>
      <c r="D44" s="240" t="s">
        <v>331</v>
      </c>
      <c r="E44" s="238">
        <v>5</v>
      </c>
      <c r="F44" s="238" t="s">
        <v>29</v>
      </c>
      <c r="G44" s="248">
        <v>10.55</v>
      </c>
      <c r="H44" s="238" t="s">
        <v>31</v>
      </c>
      <c r="I44" s="249"/>
      <c r="J44" s="238" t="s">
        <v>41</v>
      </c>
      <c r="K44" s="385">
        <v>519</v>
      </c>
      <c r="L44" s="238" t="str">
        <f>VLOOKUP(K44,選手名簿!$A$3:$Q$112,11,FALSE)</f>
        <v>中西　一颯</v>
      </c>
      <c r="M44" s="238" t="s">
        <v>31</v>
      </c>
      <c r="N44" s="238" t="str">
        <f>VLOOKUP(K44,選手名簿!$A$3:$Q$112,13,FALSE)</f>
        <v>南　部</v>
      </c>
      <c r="O44" s="250">
        <f>VLOOKUP(K44,選手名簿!$A$3:$Q$112,14,FALSE)</f>
        <v>3</v>
      </c>
      <c r="P44" s="238" t="s">
        <v>41</v>
      </c>
      <c r="Q44" s="252">
        <v>6</v>
      </c>
      <c r="R44" s="238"/>
      <c r="S44" s="238" t="str">
        <f t="shared" si="0"/>
        <v>南部</v>
      </c>
      <c r="T44" s="56"/>
      <c r="U44" s="56"/>
    </row>
    <row r="45" spans="1:21" s="57" customFormat="1" x14ac:dyDescent="0.2">
      <c r="A45" s="259">
        <v>543</v>
      </c>
      <c r="B45" s="240" t="s">
        <v>4</v>
      </c>
      <c r="C45" s="240">
        <v>5</v>
      </c>
      <c r="D45" s="240" t="s">
        <v>331</v>
      </c>
      <c r="E45" s="238">
        <v>5</v>
      </c>
      <c r="F45" s="238" t="s">
        <v>29</v>
      </c>
      <c r="G45" s="248">
        <v>13.25</v>
      </c>
      <c r="H45" s="238" t="s">
        <v>31</v>
      </c>
      <c r="I45" s="249"/>
      <c r="J45" s="238" t="s">
        <v>41</v>
      </c>
      <c r="K45" s="385">
        <v>87</v>
      </c>
      <c r="L45" s="238" t="str">
        <f>VLOOKUP(K45,選手名簿!$A$3:$Q$112,11,FALSE)</f>
        <v>上野　真輝</v>
      </c>
      <c r="M45" s="238" t="s">
        <v>31</v>
      </c>
      <c r="N45" s="238" t="str">
        <f>VLOOKUP(K45,選手名簿!$A$3:$Q$112,13,FALSE)</f>
        <v>板　津</v>
      </c>
      <c r="O45" s="250">
        <f>VLOOKUP(K45,選手名簿!$A$3:$Q$112,14,FALSE)</f>
        <v>2</v>
      </c>
      <c r="P45" s="238" t="s">
        <v>41</v>
      </c>
      <c r="Q45" s="252">
        <v>7</v>
      </c>
      <c r="R45" s="238"/>
      <c r="S45" s="238" t="str">
        <f t="shared" si="0"/>
        <v>板津</v>
      </c>
      <c r="T45" s="56"/>
      <c r="U45" s="56"/>
    </row>
    <row r="46" spans="1:21" s="57" customFormat="1" x14ac:dyDescent="0.2">
      <c r="A46" s="259">
        <v>504</v>
      </c>
      <c r="B46" s="240" t="s">
        <v>4</v>
      </c>
      <c r="C46" s="240">
        <v>5</v>
      </c>
      <c r="D46" s="240" t="s">
        <v>331</v>
      </c>
      <c r="E46" s="238">
        <v>5</v>
      </c>
      <c r="F46" s="238" t="s">
        <v>29</v>
      </c>
      <c r="G46" s="248">
        <v>23.15</v>
      </c>
      <c r="H46" s="238" t="s">
        <v>31</v>
      </c>
      <c r="I46" s="249"/>
      <c r="J46" s="238" t="s">
        <v>41</v>
      </c>
      <c r="K46" s="385">
        <v>526</v>
      </c>
      <c r="L46" s="238" t="str">
        <f>VLOOKUP(K46,選手名簿!$A$3:$Q$112,11,FALSE)</f>
        <v>中本　圭祐</v>
      </c>
      <c r="M46" s="238" t="s">
        <v>31</v>
      </c>
      <c r="N46" s="238" t="str">
        <f>VLOOKUP(K46,選手名簿!$A$3:$Q$112,13,FALSE)</f>
        <v>南　部</v>
      </c>
      <c r="O46" s="250">
        <f>VLOOKUP(K46,選手名簿!$A$3:$Q$112,14,FALSE)</f>
        <v>2</v>
      </c>
      <c r="P46" s="238" t="s">
        <v>41</v>
      </c>
      <c r="Q46" s="252">
        <v>8</v>
      </c>
      <c r="R46" s="238"/>
      <c r="S46" s="238" t="str">
        <f t="shared" si="0"/>
        <v>南部</v>
      </c>
      <c r="T46" s="56"/>
      <c r="U46" s="56"/>
    </row>
    <row r="47" spans="1:21" s="57" customFormat="1" x14ac:dyDescent="0.2">
      <c r="A47" s="252"/>
      <c r="B47" s="238"/>
      <c r="C47" s="238"/>
      <c r="D47" s="238"/>
      <c r="E47" s="238"/>
      <c r="F47" s="238"/>
      <c r="G47" s="248"/>
      <c r="H47" s="238"/>
      <c r="I47" s="249"/>
      <c r="J47" s="238"/>
      <c r="K47" s="385"/>
      <c r="L47" s="238"/>
      <c r="M47" s="238"/>
      <c r="N47" s="238"/>
      <c r="O47" s="250"/>
      <c r="P47" s="238"/>
      <c r="Q47" s="237"/>
      <c r="R47" s="238"/>
      <c r="S47" s="238" t="e">
        <f t="shared" si="0"/>
        <v>#N/A</v>
      </c>
      <c r="T47" s="56"/>
      <c r="U47" s="56"/>
    </row>
    <row r="48" spans="1:21" s="57" customFormat="1" x14ac:dyDescent="0.2">
      <c r="A48" s="259">
        <v>122</v>
      </c>
      <c r="B48" s="240" t="s">
        <v>4</v>
      </c>
      <c r="C48" s="240">
        <v>6</v>
      </c>
      <c r="D48" s="240" t="s">
        <v>18</v>
      </c>
      <c r="E48" s="238">
        <v>10</v>
      </c>
      <c r="F48" s="238" t="s">
        <v>29</v>
      </c>
      <c r="G48" s="248">
        <v>10.220000000000001</v>
      </c>
      <c r="H48" s="238" t="s">
        <v>31</v>
      </c>
      <c r="I48" s="249"/>
      <c r="J48" s="238" t="s">
        <v>41</v>
      </c>
      <c r="K48" s="385">
        <v>253</v>
      </c>
      <c r="L48" s="238" t="str">
        <f>VLOOKUP(K48,選手名簿!$A$3:$Q$112,11,FALSE)</f>
        <v>横田　晴海</v>
      </c>
      <c r="M48" s="238" t="s">
        <v>31</v>
      </c>
      <c r="N48" s="238" t="str">
        <f>VLOOKUP(K48,選手名簿!$A$3:$Q$112,13,FALSE)</f>
        <v>丸　内</v>
      </c>
      <c r="O48" s="250">
        <f>VLOOKUP(K48,選手名簿!$A$3:$Q$112,14,FALSE)</f>
        <v>2</v>
      </c>
      <c r="P48" s="238" t="s">
        <v>41</v>
      </c>
      <c r="Q48" s="238"/>
      <c r="R48" s="238"/>
      <c r="S48" s="238" t="str">
        <f t="shared" si="0"/>
        <v>丸内</v>
      </c>
      <c r="T48" s="56"/>
      <c r="U48" s="56"/>
    </row>
    <row r="49" spans="1:21" s="57" customFormat="1" x14ac:dyDescent="0.2">
      <c r="A49" s="259">
        <v>371</v>
      </c>
      <c r="B49" s="240" t="s">
        <v>4</v>
      </c>
      <c r="C49" s="240">
        <v>6</v>
      </c>
      <c r="D49" s="240" t="s">
        <v>18</v>
      </c>
      <c r="E49" s="238">
        <v>10</v>
      </c>
      <c r="F49" s="238" t="s">
        <v>29</v>
      </c>
      <c r="G49" s="248">
        <v>15.55</v>
      </c>
      <c r="H49" s="238" t="s">
        <v>31</v>
      </c>
      <c r="I49" s="249"/>
      <c r="J49" s="238" t="s">
        <v>41</v>
      </c>
      <c r="K49" s="385">
        <v>124</v>
      </c>
      <c r="L49" s="238" t="str">
        <f>VLOOKUP(K49,選手名簿!$A$3:$Q$112,11,FALSE)</f>
        <v>石田　健祐</v>
      </c>
      <c r="M49" s="238" t="s">
        <v>31</v>
      </c>
      <c r="N49" s="238" t="str">
        <f>VLOOKUP(K49,選手名簿!$A$3:$Q$112,13,FALSE)</f>
        <v>芦　城</v>
      </c>
      <c r="O49" s="250">
        <f>VLOOKUP(K49,選手名簿!$A$3:$Q$112,14,FALSE)</f>
        <v>3</v>
      </c>
      <c r="P49" s="238" t="s">
        <v>41</v>
      </c>
      <c r="Q49" s="238"/>
      <c r="R49" s="238"/>
      <c r="S49" s="238" t="str">
        <f t="shared" si="0"/>
        <v>芦城</v>
      </c>
      <c r="T49" s="56"/>
      <c r="U49" s="56"/>
    </row>
    <row r="50" spans="1:21" s="57" customFormat="1" x14ac:dyDescent="0.2">
      <c r="A50" s="259">
        <v>378</v>
      </c>
      <c r="B50" s="240" t="s">
        <v>4</v>
      </c>
      <c r="C50" s="240">
        <v>6</v>
      </c>
      <c r="D50" s="240" t="s">
        <v>18</v>
      </c>
      <c r="E50" s="238">
        <v>10</v>
      </c>
      <c r="F50" s="238" t="s">
        <v>29</v>
      </c>
      <c r="G50" s="248">
        <v>25.34</v>
      </c>
      <c r="H50" s="238" t="s">
        <v>31</v>
      </c>
      <c r="I50" s="249"/>
      <c r="J50" s="238" t="s">
        <v>41</v>
      </c>
      <c r="K50" s="385">
        <v>332</v>
      </c>
      <c r="L50" s="238" t="str">
        <f>VLOOKUP(K50,選手名簿!$A$3:$Q$112,11,FALSE)</f>
        <v>滝口大志朗</v>
      </c>
      <c r="M50" s="238" t="s">
        <v>31</v>
      </c>
      <c r="N50" s="238" t="str">
        <f>VLOOKUP(K50,選手名簿!$A$3:$Q$112,13,FALSE)</f>
        <v>松　陽</v>
      </c>
      <c r="O50" s="250">
        <f>VLOOKUP(K50,選手名簿!$A$3:$Q$112,14,FALSE)</f>
        <v>2</v>
      </c>
      <c r="P50" s="238" t="s">
        <v>41</v>
      </c>
      <c r="Q50" s="238"/>
      <c r="R50" s="238"/>
      <c r="S50" s="238" t="str">
        <f t="shared" si="0"/>
        <v>松陽</v>
      </c>
      <c r="T50" s="56"/>
      <c r="U50" s="56"/>
    </row>
    <row r="51" spans="1:21" s="57" customFormat="1" x14ac:dyDescent="0.2">
      <c r="A51" s="259">
        <v>504</v>
      </c>
      <c r="B51" s="240" t="s">
        <v>4</v>
      </c>
      <c r="C51" s="240">
        <v>6</v>
      </c>
      <c r="D51" s="240" t="s">
        <v>18</v>
      </c>
      <c r="E51" s="238">
        <v>10</v>
      </c>
      <c r="F51" s="238" t="s">
        <v>29</v>
      </c>
      <c r="G51" s="248">
        <v>35.99</v>
      </c>
      <c r="H51" s="238" t="s">
        <v>31</v>
      </c>
      <c r="I51" s="249"/>
      <c r="J51" s="238" t="s">
        <v>41</v>
      </c>
      <c r="K51" s="385">
        <v>247</v>
      </c>
      <c r="L51" s="238" t="str">
        <f>VLOOKUP(K51,選手名簿!$A$3:$Q$112,11,FALSE)</f>
        <v>宮野　尊吏</v>
      </c>
      <c r="M51" s="238" t="s">
        <v>31</v>
      </c>
      <c r="N51" s="238" t="str">
        <f>VLOOKUP(K51,選手名簿!$A$3:$Q$112,13,FALSE)</f>
        <v>丸　内</v>
      </c>
      <c r="O51" s="250">
        <f>VLOOKUP(K51,選手名簿!$A$3:$Q$112,14,FALSE)</f>
        <v>3</v>
      </c>
      <c r="P51" s="238" t="s">
        <v>41</v>
      </c>
      <c r="Q51" s="238"/>
      <c r="R51" s="238"/>
      <c r="S51" s="238" t="str">
        <f t="shared" si="0"/>
        <v>丸内</v>
      </c>
      <c r="T51" s="56"/>
      <c r="U51" s="56"/>
    </row>
    <row r="52" spans="1:21" s="57" customFormat="1" x14ac:dyDescent="0.2">
      <c r="A52" s="259">
        <v>232</v>
      </c>
      <c r="B52" s="240" t="s">
        <v>4</v>
      </c>
      <c r="C52" s="240">
        <v>6</v>
      </c>
      <c r="D52" s="240" t="s">
        <v>18</v>
      </c>
      <c r="E52" s="238">
        <v>11</v>
      </c>
      <c r="F52" s="238" t="s">
        <v>29</v>
      </c>
      <c r="G52" s="248">
        <v>6.22</v>
      </c>
      <c r="H52" s="238" t="s">
        <v>31</v>
      </c>
      <c r="I52" s="249"/>
      <c r="J52" s="238" t="s">
        <v>41</v>
      </c>
      <c r="K52" s="385">
        <v>333</v>
      </c>
      <c r="L52" s="238" t="str">
        <f>VLOOKUP(K52,選手名簿!$A$3:$Q$112,11,FALSE)</f>
        <v>谷口悠士朗</v>
      </c>
      <c r="M52" s="238" t="s">
        <v>31</v>
      </c>
      <c r="N52" s="238" t="str">
        <f>VLOOKUP(K52,選手名簿!$A$3:$Q$112,13,FALSE)</f>
        <v>松　陽</v>
      </c>
      <c r="O52" s="250">
        <f>VLOOKUP(K52,選手名簿!$A$3:$Q$112,14,FALSE)</f>
        <v>2</v>
      </c>
      <c r="P52" s="238" t="s">
        <v>41</v>
      </c>
      <c r="Q52" s="238"/>
      <c r="R52" s="238"/>
      <c r="S52" s="238" t="str">
        <f t="shared" si="0"/>
        <v>松陽</v>
      </c>
      <c r="T52" s="56"/>
      <c r="U52" s="56"/>
    </row>
    <row r="53" spans="1:21" s="57" customFormat="1" x14ac:dyDescent="0.2">
      <c r="A53" s="259">
        <v>385</v>
      </c>
      <c r="B53" s="240" t="s">
        <v>4</v>
      </c>
      <c r="C53" s="240">
        <v>6</v>
      </c>
      <c r="D53" s="240" t="s">
        <v>18</v>
      </c>
      <c r="E53" s="238">
        <v>11</v>
      </c>
      <c r="F53" s="238" t="s">
        <v>29</v>
      </c>
      <c r="G53" s="248">
        <v>14.93</v>
      </c>
      <c r="H53" s="238" t="s">
        <v>31</v>
      </c>
      <c r="I53" s="249"/>
      <c r="J53" s="238" t="s">
        <v>41</v>
      </c>
      <c r="K53" s="385">
        <v>133</v>
      </c>
      <c r="L53" s="238" t="str">
        <f>VLOOKUP(K53,選手名簿!$A$3:$Q$112,11,FALSE)</f>
        <v>寺岸　俊喜</v>
      </c>
      <c r="M53" s="238" t="s">
        <v>31</v>
      </c>
      <c r="N53" s="238" t="str">
        <f>VLOOKUP(K53,選手名簿!$A$3:$Q$112,13,FALSE)</f>
        <v>芦　城</v>
      </c>
      <c r="O53" s="250">
        <f>VLOOKUP(K53,選手名簿!$A$3:$Q$112,14,FALSE)</f>
        <v>3</v>
      </c>
      <c r="P53" s="238" t="s">
        <v>41</v>
      </c>
      <c r="Q53" s="238"/>
      <c r="R53" s="238"/>
      <c r="S53" s="238" t="str">
        <f t="shared" si="0"/>
        <v>芦城</v>
      </c>
      <c r="T53" s="56"/>
      <c r="U53" s="56"/>
    </row>
    <row r="54" spans="1:21" s="57" customFormat="1" x14ac:dyDescent="0.2">
      <c r="A54" s="259">
        <v>125</v>
      </c>
      <c r="B54" s="240" t="s">
        <v>4</v>
      </c>
      <c r="C54" s="240">
        <v>6</v>
      </c>
      <c r="D54" s="240" t="s">
        <v>18</v>
      </c>
      <c r="E54" s="238">
        <v>11</v>
      </c>
      <c r="F54" s="238" t="s">
        <v>29</v>
      </c>
      <c r="G54" s="248">
        <v>23.16</v>
      </c>
      <c r="H54" s="238" t="s">
        <v>31</v>
      </c>
      <c r="I54" s="249"/>
      <c r="J54" s="238" t="s">
        <v>41</v>
      </c>
      <c r="K54" s="385">
        <v>527</v>
      </c>
      <c r="L54" s="238" t="str">
        <f>VLOOKUP(K54,選手名簿!$A$3:$Q$112,11,FALSE)</f>
        <v>西村　雪那</v>
      </c>
      <c r="M54" s="238" t="s">
        <v>31</v>
      </c>
      <c r="N54" s="238" t="str">
        <f>VLOOKUP(K54,選手名簿!$A$3:$Q$112,13,FALSE)</f>
        <v>南　部</v>
      </c>
      <c r="O54" s="250">
        <f>VLOOKUP(K54,選手名簿!$A$3:$Q$112,14,FALSE)</f>
        <v>2</v>
      </c>
      <c r="P54" s="238" t="s">
        <v>41</v>
      </c>
      <c r="Q54" s="238"/>
      <c r="R54" s="238"/>
      <c r="S54" s="238" t="str">
        <f t="shared" si="0"/>
        <v>南部</v>
      </c>
      <c r="T54" s="56"/>
      <c r="U54" s="56"/>
    </row>
    <row r="55" spans="1:21" s="57" customFormat="1" x14ac:dyDescent="0.2">
      <c r="A55" s="259">
        <v>509</v>
      </c>
      <c r="B55" s="240" t="s">
        <v>4</v>
      </c>
      <c r="C55" s="240">
        <v>6</v>
      </c>
      <c r="D55" s="240" t="s">
        <v>18</v>
      </c>
      <c r="E55" s="238">
        <v>11</v>
      </c>
      <c r="F55" s="238" t="s">
        <v>29</v>
      </c>
      <c r="G55" s="248">
        <v>31.55</v>
      </c>
      <c r="H55" s="238" t="s">
        <v>31</v>
      </c>
      <c r="I55" s="249"/>
      <c r="J55" s="238" t="s">
        <v>41</v>
      </c>
      <c r="K55" s="385">
        <v>121</v>
      </c>
      <c r="L55" s="238" t="str">
        <f>VLOOKUP(K55,選手名簿!$A$3:$Q$112,11,FALSE)</f>
        <v>武内　詩音</v>
      </c>
      <c r="M55" s="238" t="s">
        <v>31</v>
      </c>
      <c r="N55" s="238" t="str">
        <f>VLOOKUP(K55,選手名簿!$A$3:$Q$112,13,FALSE)</f>
        <v>芦　城</v>
      </c>
      <c r="O55" s="250">
        <f>VLOOKUP(K55,選手名簿!$A$3:$Q$112,14,FALSE)</f>
        <v>3</v>
      </c>
      <c r="P55" s="238" t="s">
        <v>41</v>
      </c>
      <c r="Q55" s="238"/>
      <c r="R55" s="238"/>
      <c r="S55" s="238" t="str">
        <f t="shared" si="0"/>
        <v>芦城</v>
      </c>
      <c r="T55" s="56"/>
      <c r="U55" s="56"/>
    </row>
    <row r="56" spans="1:21" s="57" customFormat="1" x14ac:dyDescent="0.2">
      <c r="A56" s="252"/>
      <c r="B56" s="236"/>
      <c r="C56" s="238"/>
      <c r="D56" s="238"/>
      <c r="E56" s="238"/>
      <c r="F56" s="238"/>
      <c r="G56" s="248"/>
      <c r="H56" s="238"/>
      <c r="I56" s="249"/>
      <c r="J56" s="238"/>
      <c r="K56" s="385"/>
      <c r="L56" s="238"/>
      <c r="M56" s="238"/>
      <c r="N56" s="238"/>
      <c r="O56" s="250"/>
      <c r="P56" s="238"/>
      <c r="Q56" s="238"/>
      <c r="R56" s="238"/>
      <c r="S56" s="238" t="e">
        <f t="shared" si="0"/>
        <v>#N/A</v>
      </c>
      <c r="T56" s="56"/>
      <c r="U56" s="56"/>
    </row>
    <row r="57" spans="1:21" s="57" customFormat="1" x14ac:dyDescent="0.2">
      <c r="A57" s="238">
        <v>544</v>
      </c>
      <c r="B57" s="238" t="s">
        <v>4</v>
      </c>
      <c r="C57" s="238">
        <v>1.1000000000000001</v>
      </c>
      <c r="D57" s="238" t="s">
        <v>13</v>
      </c>
      <c r="E57" s="238"/>
      <c r="F57" s="238" t="s">
        <v>29</v>
      </c>
      <c r="G57" s="248">
        <v>12.56</v>
      </c>
      <c r="H57" s="238" t="s">
        <v>31</v>
      </c>
      <c r="I57" s="249">
        <v>-3.1</v>
      </c>
      <c r="J57" s="238" t="s">
        <v>41</v>
      </c>
      <c r="K57" s="385">
        <v>337</v>
      </c>
      <c r="L57" s="238" t="str">
        <f>VLOOKUP(K57,選手名簿!$A$3:$Q$112,11,FALSE)</f>
        <v>向　竜之介</v>
      </c>
      <c r="M57" s="238" t="s">
        <v>31</v>
      </c>
      <c r="N57" s="238" t="str">
        <f>VLOOKUP(K57,選手名簿!$A$3:$Q$112,13,FALSE)</f>
        <v>松　陽</v>
      </c>
      <c r="O57" s="250">
        <f>VLOOKUP(K57,選手名簿!$A$3:$Q$112,14,FALSE)</f>
        <v>2</v>
      </c>
      <c r="P57" s="238" t="s">
        <v>41</v>
      </c>
      <c r="Q57" s="238">
        <v>1</v>
      </c>
      <c r="R57" s="238"/>
      <c r="S57" s="238" t="str">
        <f t="shared" si="0"/>
        <v>松陽</v>
      </c>
      <c r="T57" s="56"/>
      <c r="U57" s="56"/>
    </row>
    <row r="58" spans="1:21" s="57" customFormat="1" x14ac:dyDescent="0.2">
      <c r="A58" s="239">
        <v>396</v>
      </c>
      <c r="B58" s="247" t="s">
        <v>4</v>
      </c>
      <c r="C58" s="247">
        <v>1.1000000000000001</v>
      </c>
      <c r="D58" s="247" t="s">
        <v>13</v>
      </c>
      <c r="E58" s="247"/>
      <c r="F58" s="247" t="s">
        <v>29</v>
      </c>
      <c r="G58" s="248">
        <v>12.99</v>
      </c>
      <c r="H58" s="238" t="s">
        <v>31</v>
      </c>
      <c r="I58" s="249">
        <v>-3.1</v>
      </c>
      <c r="J58" s="238" t="s">
        <v>41</v>
      </c>
      <c r="K58" s="385">
        <v>331</v>
      </c>
      <c r="L58" s="238" t="str">
        <f>VLOOKUP(K58,選手名簿!$A$3:$Q$112,11,FALSE)</f>
        <v>新谷　陸斗</v>
      </c>
      <c r="M58" s="238" t="s">
        <v>31</v>
      </c>
      <c r="N58" s="238" t="str">
        <f>VLOOKUP(K58,選手名簿!$A$3:$Q$112,13,FALSE)</f>
        <v>松　陽</v>
      </c>
      <c r="O58" s="250">
        <f>VLOOKUP(K58,選手名簿!$A$3:$Q$112,14,FALSE)</f>
        <v>2</v>
      </c>
      <c r="P58" s="238" t="s">
        <v>41</v>
      </c>
      <c r="Q58" s="238">
        <v>2</v>
      </c>
      <c r="R58" s="238"/>
      <c r="S58" s="238" t="str">
        <f t="shared" si="0"/>
        <v>松陽</v>
      </c>
      <c r="T58" s="56"/>
      <c r="U58" s="56"/>
    </row>
    <row r="59" spans="1:21" s="57" customFormat="1" x14ac:dyDescent="0.2">
      <c r="A59" s="239">
        <v>545</v>
      </c>
      <c r="B59" s="247" t="s">
        <v>4</v>
      </c>
      <c r="C59" s="247">
        <v>1.1000000000000001</v>
      </c>
      <c r="D59" s="247" t="s">
        <v>13</v>
      </c>
      <c r="E59" s="247"/>
      <c r="F59" s="247" t="s">
        <v>29</v>
      </c>
      <c r="G59" s="248">
        <v>14.1</v>
      </c>
      <c r="H59" s="238" t="s">
        <v>31</v>
      </c>
      <c r="I59" s="249">
        <v>-3.1</v>
      </c>
      <c r="J59" s="238" t="s">
        <v>41</v>
      </c>
      <c r="K59" s="385">
        <v>140</v>
      </c>
      <c r="L59" s="238" t="str">
        <f>VLOOKUP(K59,選手名簿!$A$3:$Q$112,11,FALSE)</f>
        <v>北原　昂太</v>
      </c>
      <c r="M59" s="238" t="s">
        <v>31</v>
      </c>
      <c r="N59" s="238" t="str">
        <f>VLOOKUP(K59,選手名簿!$A$3:$Q$112,13,FALSE)</f>
        <v>芦　城</v>
      </c>
      <c r="O59" s="250">
        <f>VLOOKUP(K59,選手名簿!$A$3:$Q$112,14,FALSE)</f>
        <v>2</v>
      </c>
      <c r="P59" s="238" t="s">
        <v>41</v>
      </c>
      <c r="Q59" s="238">
        <v>3</v>
      </c>
      <c r="R59" s="238"/>
      <c r="S59" s="238" t="str">
        <f t="shared" si="0"/>
        <v>芦城</v>
      </c>
      <c r="T59" s="56"/>
      <c r="U59" s="56"/>
    </row>
    <row r="60" spans="1:21" s="57" customFormat="1" x14ac:dyDescent="0.2">
      <c r="A60" s="239">
        <v>397</v>
      </c>
      <c r="B60" s="247" t="s">
        <v>4</v>
      </c>
      <c r="C60" s="247">
        <v>1.1000000000000001</v>
      </c>
      <c r="D60" s="247" t="s">
        <v>13</v>
      </c>
      <c r="E60" s="247"/>
      <c r="F60" s="247" t="s">
        <v>29</v>
      </c>
      <c r="G60" s="248">
        <v>14.14</v>
      </c>
      <c r="H60" s="238" t="s">
        <v>31</v>
      </c>
      <c r="I60" s="249">
        <v>-3.1</v>
      </c>
      <c r="J60" s="238" t="s">
        <v>41</v>
      </c>
      <c r="K60" s="385">
        <v>204</v>
      </c>
      <c r="L60" s="238" t="str">
        <f>VLOOKUP(K60,選手名簿!$A$3:$Q$112,11,FALSE)</f>
        <v>齋藤　慈人</v>
      </c>
      <c r="M60" s="238" t="s">
        <v>31</v>
      </c>
      <c r="N60" s="238" t="str">
        <f>VLOOKUP(K60,選手名簿!$A$3:$Q$112,13,FALSE)</f>
        <v>丸　内</v>
      </c>
      <c r="O60" s="250">
        <f>VLOOKUP(K60,選手名簿!$A$3:$Q$112,14,FALSE)</f>
        <v>1</v>
      </c>
      <c r="P60" s="238" t="s">
        <v>41</v>
      </c>
      <c r="Q60" s="238">
        <v>4</v>
      </c>
      <c r="R60" s="238"/>
      <c r="S60" s="238" t="str">
        <f t="shared" si="0"/>
        <v>丸内</v>
      </c>
      <c r="T60" s="56"/>
      <c r="U60" s="56"/>
    </row>
    <row r="61" spans="1:21" s="57" customFormat="1" x14ac:dyDescent="0.2">
      <c r="A61" s="239">
        <v>91</v>
      </c>
      <c r="B61" s="247" t="s">
        <v>4</v>
      </c>
      <c r="C61" s="247">
        <v>1.1000000000000001</v>
      </c>
      <c r="D61" s="247" t="s">
        <v>13</v>
      </c>
      <c r="E61" s="247"/>
      <c r="F61" s="247" t="s">
        <v>29</v>
      </c>
      <c r="G61" s="248">
        <v>14.39</v>
      </c>
      <c r="H61" s="238" t="s">
        <v>31</v>
      </c>
      <c r="I61" s="249">
        <v>-3.1</v>
      </c>
      <c r="J61" s="238" t="s">
        <v>41</v>
      </c>
      <c r="K61" s="385">
        <v>701</v>
      </c>
      <c r="L61" s="238" t="str">
        <f>VLOOKUP(K61,選手名簿!$A$3:$Q$112,11,FALSE)</f>
        <v>本村　飛空</v>
      </c>
      <c r="M61" s="238" t="s">
        <v>31</v>
      </c>
      <c r="N61" s="238" t="str">
        <f>VLOOKUP(K61,選手名簿!$A$3:$Q$112,13,FALSE)</f>
        <v>国　府</v>
      </c>
      <c r="O61" s="250">
        <f>VLOOKUP(K61,選手名簿!$A$3:$Q$112,14,FALSE)</f>
        <v>1</v>
      </c>
      <c r="P61" s="238" t="s">
        <v>41</v>
      </c>
      <c r="Q61" s="238">
        <v>5</v>
      </c>
      <c r="R61" s="238"/>
      <c r="S61" s="238" t="str">
        <f t="shared" si="0"/>
        <v>国府</v>
      </c>
      <c r="T61" s="56"/>
      <c r="U61" s="56"/>
    </row>
    <row r="62" spans="1:21" s="57" customFormat="1" x14ac:dyDescent="0.2">
      <c r="A62" s="239">
        <v>146</v>
      </c>
      <c r="B62" s="247" t="s">
        <v>4</v>
      </c>
      <c r="C62" s="247">
        <v>1.1000000000000001</v>
      </c>
      <c r="D62" s="247" t="s">
        <v>13</v>
      </c>
      <c r="E62" s="247"/>
      <c r="F62" s="247" t="s">
        <v>29</v>
      </c>
      <c r="G62" s="248">
        <v>14.4</v>
      </c>
      <c r="H62" s="238" t="s">
        <v>31</v>
      </c>
      <c r="I62" s="249">
        <v>-3.1</v>
      </c>
      <c r="J62" s="238" t="s">
        <v>41</v>
      </c>
      <c r="K62" s="385">
        <v>606</v>
      </c>
      <c r="L62" s="238" t="str">
        <f>VLOOKUP(K62,選手名簿!$A$3:$Q$112,11,FALSE)</f>
        <v>堀内　徠斗</v>
      </c>
      <c r="M62" s="238" t="s">
        <v>31</v>
      </c>
      <c r="N62" s="238" t="str">
        <f>VLOOKUP(K62,選手名簿!$A$3:$Q$112,13,FALSE)</f>
        <v>中　海</v>
      </c>
      <c r="O62" s="250">
        <f>VLOOKUP(K62,選手名簿!$A$3:$Q$112,14,FALSE)</f>
        <v>1</v>
      </c>
      <c r="P62" s="238" t="s">
        <v>41</v>
      </c>
      <c r="Q62" s="238">
        <v>6</v>
      </c>
      <c r="R62" s="238"/>
      <c r="S62" s="238" t="str">
        <f t="shared" si="0"/>
        <v>中海</v>
      </c>
      <c r="T62" s="56"/>
      <c r="U62" s="56"/>
    </row>
    <row r="63" spans="1:21" s="57" customFormat="1" x14ac:dyDescent="0.2">
      <c r="A63" s="239">
        <v>92</v>
      </c>
      <c r="B63" s="247" t="s">
        <v>4</v>
      </c>
      <c r="C63" s="247">
        <v>1.1000000000000001</v>
      </c>
      <c r="D63" s="247" t="s">
        <v>13</v>
      </c>
      <c r="E63" s="247"/>
      <c r="F63" s="247" t="s">
        <v>29</v>
      </c>
      <c r="G63" s="248">
        <v>14.43</v>
      </c>
      <c r="H63" s="238" t="s">
        <v>31</v>
      </c>
      <c r="I63" s="249">
        <v>-3.1</v>
      </c>
      <c r="J63" s="238" t="s">
        <v>41</v>
      </c>
      <c r="K63" s="385">
        <v>603</v>
      </c>
      <c r="L63" s="238" t="str">
        <f>VLOOKUP(K63,選手名簿!$A$3:$Q$112,11,FALSE)</f>
        <v>小森　絢斗</v>
      </c>
      <c r="M63" s="238" t="s">
        <v>31</v>
      </c>
      <c r="N63" s="238" t="str">
        <f>VLOOKUP(K63,選手名簿!$A$3:$Q$112,13,FALSE)</f>
        <v>中　海</v>
      </c>
      <c r="O63" s="250">
        <f>VLOOKUP(K63,選手名簿!$A$3:$Q$112,14,FALSE)</f>
        <v>1</v>
      </c>
      <c r="P63" s="238" t="s">
        <v>41</v>
      </c>
      <c r="Q63" s="238">
        <v>7</v>
      </c>
      <c r="R63" s="238"/>
      <c r="S63" s="238" t="str">
        <f t="shared" si="0"/>
        <v>中海</v>
      </c>
      <c r="T63" s="56"/>
      <c r="U63" s="56"/>
    </row>
    <row r="64" spans="1:21" s="57" customFormat="1" x14ac:dyDescent="0.2">
      <c r="A64" s="239">
        <v>234</v>
      </c>
      <c r="B64" s="247" t="s">
        <v>4</v>
      </c>
      <c r="C64" s="247">
        <v>1.1000000000000001</v>
      </c>
      <c r="D64" s="247" t="s">
        <v>13</v>
      </c>
      <c r="E64" s="247"/>
      <c r="F64" s="247" t="s">
        <v>29</v>
      </c>
      <c r="G64" s="248">
        <v>14.49</v>
      </c>
      <c r="H64" s="238" t="s">
        <v>31</v>
      </c>
      <c r="I64" s="249">
        <v>-3.1</v>
      </c>
      <c r="J64" s="238" t="s">
        <v>41</v>
      </c>
      <c r="K64" s="385">
        <v>208</v>
      </c>
      <c r="L64" s="238" t="str">
        <f>VLOOKUP(K64,選手名簿!$A$3:$Q$112,11,FALSE)</f>
        <v>城戸　優我</v>
      </c>
      <c r="M64" s="238" t="s">
        <v>31</v>
      </c>
      <c r="N64" s="238" t="str">
        <f>VLOOKUP(K64,選手名簿!$A$3:$Q$112,13,FALSE)</f>
        <v>丸　内</v>
      </c>
      <c r="O64" s="250">
        <f>VLOOKUP(K64,選手名簿!$A$3:$Q$112,14,FALSE)</f>
        <v>1</v>
      </c>
      <c r="P64" s="238" t="s">
        <v>41</v>
      </c>
      <c r="Q64" s="238">
        <v>8</v>
      </c>
      <c r="R64" s="238"/>
      <c r="S64" s="238" t="str">
        <f t="shared" si="0"/>
        <v>丸内</v>
      </c>
      <c r="T64" s="56"/>
      <c r="U64" s="56"/>
    </row>
    <row r="65" spans="1:24" s="57" customFormat="1" x14ac:dyDescent="0.2">
      <c r="A65" s="238"/>
      <c r="B65" s="236"/>
      <c r="C65" s="238"/>
      <c r="D65" s="238"/>
      <c r="E65" s="238"/>
      <c r="F65" s="238"/>
      <c r="G65" s="248"/>
      <c r="H65" s="238"/>
      <c r="I65" s="254"/>
      <c r="J65" s="238"/>
      <c r="K65" s="385"/>
      <c r="L65" s="238"/>
      <c r="M65" s="238"/>
      <c r="N65" s="238"/>
      <c r="O65" s="250"/>
      <c r="P65" s="238"/>
      <c r="Q65" s="238"/>
      <c r="R65" s="238"/>
      <c r="S65" s="238" t="e">
        <f t="shared" si="0"/>
        <v>#N/A</v>
      </c>
      <c r="T65" s="238"/>
      <c r="U65" s="56"/>
      <c r="V65" s="56"/>
      <c r="W65" s="56"/>
      <c r="X65" s="56"/>
    </row>
    <row r="66" spans="1:24" s="57" customFormat="1" x14ac:dyDescent="0.2">
      <c r="A66" s="239">
        <v>513</v>
      </c>
      <c r="B66" s="247" t="s">
        <v>4</v>
      </c>
      <c r="C66" s="247">
        <v>30</v>
      </c>
      <c r="D66" s="247" t="s">
        <v>19</v>
      </c>
      <c r="E66" s="247"/>
      <c r="F66" s="247" t="s">
        <v>29</v>
      </c>
      <c r="G66" s="248">
        <v>17.579999999999998</v>
      </c>
      <c r="H66" s="238" t="s">
        <v>31</v>
      </c>
      <c r="I66" s="249">
        <v>0.5</v>
      </c>
      <c r="J66" s="238" t="s">
        <v>41</v>
      </c>
      <c r="K66" s="385">
        <v>518</v>
      </c>
      <c r="L66" s="238" t="str">
        <f>VLOOKUP(K66,選手名簿!$A$3:$Q$112,11,FALSE)</f>
        <v>南川　泰志</v>
      </c>
      <c r="M66" s="238" t="s">
        <v>31</v>
      </c>
      <c r="N66" s="238" t="str">
        <f>VLOOKUP(K66,選手名簿!$A$3:$Q$112,13,FALSE)</f>
        <v>南　部</v>
      </c>
      <c r="O66" s="250">
        <f>VLOOKUP(K66,選手名簿!$A$3:$Q$112,14,FALSE)</f>
        <v>3</v>
      </c>
      <c r="P66" s="238" t="s">
        <v>41</v>
      </c>
      <c r="Q66" s="238">
        <v>1</v>
      </c>
      <c r="R66" s="238"/>
      <c r="S66" s="238" t="str">
        <f t="shared" ref="S66:S73" si="2">VLOOKUP(N66,$U$3:$V$12,2)</f>
        <v>南部</v>
      </c>
      <c r="T66" s="238"/>
      <c r="U66" s="56"/>
      <c r="V66" s="56"/>
      <c r="W66" s="56"/>
      <c r="X66" s="56"/>
    </row>
    <row r="67" spans="1:24" s="57" customFormat="1" x14ac:dyDescent="0.2">
      <c r="A67" s="239">
        <v>89</v>
      </c>
      <c r="B67" s="247" t="s">
        <v>4</v>
      </c>
      <c r="C67" s="247">
        <v>30</v>
      </c>
      <c r="D67" s="247" t="s">
        <v>19</v>
      </c>
      <c r="E67" s="247"/>
      <c r="F67" s="247" t="s">
        <v>29</v>
      </c>
      <c r="G67" s="248">
        <v>19.829999999999998</v>
      </c>
      <c r="H67" s="238" t="s">
        <v>31</v>
      </c>
      <c r="I67" s="249">
        <v>0.5</v>
      </c>
      <c r="J67" s="238" t="s">
        <v>41</v>
      </c>
      <c r="K67" s="385">
        <v>523</v>
      </c>
      <c r="L67" s="238" t="str">
        <f>VLOOKUP(K67,選手名簿!$A$3:$Q$112,11,FALSE)</f>
        <v>岩尾　悠希</v>
      </c>
      <c r="M67" s="238" t="s">
        <v>31</v>
      </c>
      <c r="N67" s="238" t="str">
        <f>VLOOKUP(K67,選手名簿!$A$3:$Q$112,13,FALSE)</f>
        <v>南　部</v>
      </c>
      <c r="O67" s="250">
        <f>VLOOKUP(K67,選手名簿!$A$3:$Q$112,14,FALSE)</f>
        <v>2</v>
      </c>
      <c r="P67" s="238" t="s">
        <v>41</v>
      </c>
      <c r="Q67" s="238">
        <v>2</v>
      </c>
      <c r="R67" s="238"/>
      <c r="S67" s="238" t="str">
        <f t="shared" si="2"/>
        <v>南部</v>
      </c>
      <c r="T67" s="238"/>
      <c r="U67" s="56"/>
      <c r="V67" s="56"/>
      <c r="W67" s="56"/>
      <c r="X67" s="56"/>
    </row>
    <row r="68" spans="1:24" s="57" customFormat="1" x14ac:dyDescent="0.2">
      <c r="A68" s="239">
        <v>514</v>
      </c>
      <c r="B68" s="247" t="s">
        <v>4</v>
      </c>
      <c r="C68" s="247">
        <v>30</v>
      </c>
      <c r="D68" s="247" t="s">
        <v>19</v>
      </c>
      <c r="E68" s="247"/>
      <c r="F68" s="247" t="s">
        <v>29</v>
      </c>
      <c r="G68" s="248">
        <v>19.86</v>
      </c>
      <c r="H68" s="238" t="s">
        <v>31</v>
      </c>
      <c r="I68" s="249">
        <v>0.5</v>
      </c>
      <c r="J68" s="238" t="s">
        <v>41</v>
      </c>
      <c r="K68" s="385">
        <v>129</v>
      </c>
      <c r="L68" s="238" t="str">
        <f>VLOOKUP(K68,選手名簿!$A$3:$Q$112,11,FALSE)</f>
        <v>上野タケル</v>
      </c>
      <c r="M68" s="238" t="s">
        <v>31</v>
      </c>
      <c r="N68" s="238" t="str">
        <f>VLOOKUP(K68,選手名簿!$A$3:$Q$112,13,FALSE)</f>
        <v>芦　城</v>
      </c>
      <c r="O68" s="250">
        <f>VLOOKUP(K68,選手名簿!$A$3:$Q$112,14,FALSE)</f>
        <v>3</v>
      </c>
      <c r="P68" s="238" t="s">
        <v>41</v>
      </c>
      <c r="Q68" s="238">
        <v>3</v>
      </c>
      <c r="R68" s="238"/>
      <c r="S68" s="238" t="str">
        <f t="shared" si="2"/>
        <v>芦城</v>
      </c>
      <c r="T68" s="238"/>
      <c r="U68" s="56"/>
      <c r="V68" s="56"/>
      <c r="W68" s="56"/>
      <c r="X68" s="56"/>
    </row>
    <row r="69" spans="1:24" s="57" customFormat="1" x14ac:dyDescent="0.2">
      <c r="A69" s="239">
        <v>838</v>
      </c>
      <c r="B69" s="247" t="s">
        <v>4</v>
      </c>
      <c r="C69" s="247">
        <v>30</v>
      </c>
      <c r="D69" s="247" t="s">
        <v>19</v>
      </c>
      <c r="E69" s="247"/>
      <c r="F69" s="247" t="s">
        <v>29</v>
      </c>
      <c r="G69" s="248">
        <v>20.94</v>
      </c>
      <c r="H69" s="238" t="s">
        <v>31</v>
      </c>
      <c r="I69" s="249">
        <v>0.5</v>
      </c>
      <c r="J69" s="238" t="s">
        <v>41</v>
      </c>
      <c r="K69" s="385">
        <v>530</v>
      </c>
      <c r="L69" s="238" t="str">
        <f>VLOOKUP(K69,選手名簿!$A$3:$Q$112,11,FALSE)</f>
        <v>宮西　　竜</v>
      </c>
      <c r="M69" s="238" t="s">
        <v>31</v>
      </c>
      <c r="N69" s="238" t="str">
        <f>VLOOKUP(K69,選手名簿!$A$3:$Q$112,13,FALSE)</f>
        <v>南　部</v>
      </c>
      <c r="O69" s="250">
        <f>VLOOKUP(K69,選手名簿!$A$3:$Q$112,14,FALSE)</f>
        <v>2</v>
      </c>
      <c r="P69" s="238" t="s">
        <v>41</v>
      </c>
      <c r="Q69" s="238">
        <v>4</v>
      </c>
      <c r="R69" s="238"/>
      <c r="S69" s="238" t="str">
        <f t="shared" si="2"/>
        <v>南部</v>
      </c>
      <c r="T69" s="238"/>
      <c r="U69" s="56"/>
      <c r="V69" s="56"/>
      <c r="W69" s="56"/>
      <c r="X69" s="56"/>
    </row>
    <row r="70" spans="1:24" s="57" customFormat="1" x14ac:dyDescent="0.2">
      <c r="A70" s="239">
        <v>138</v>
      </c>
      <c r="B70" s="247" t="s">
        <v>4</v>
      </c>
      <c r="C70" s="247">
        <v>30</v>
      </c>
      <c r="D70" s="247" t="s">
        <v>19</v>
      </c>
      <c r="E70" s="247"/>
      <c r="F70" s="247" t="s">
        <v>29</v>
      </c>
      <c r="G70" s="248">
        <v>21.05</v>
      </c>
      <c r="H70" s="238" t="s">
        <v>31</v>
      </c>
      <c r="I70" s="249">
        <v>0.5</v>
      </c>
      <c r="J70" s="238" t="s">
        <v>41</v>
      </c>
      <c r="K70" s="385">
        <v>88</v>
      </c>
      <c r="L70" s="238" t="str">
        <f>VLOOKUP(K70,選手名簿!$A$3:$Q$112,11,FALSE)</f>
        <v>曽田　大翔</v>
      </c>
      <c r="M70" s="238" t="s">
        <v>31</v>
      </c>
      <c r="N70" s="238" t="str">
        <f>VLOOKUP(K70,選手名簿!$A$3:$Q$112,13,FALSE)</f>
        <v>板　津</v>
      </c>
      <c r="O70" s="250">
        <f>VLOOKUP(K70,選手名簿!$A$3:$Q$112,14,FALSE)</f>
        <v>2</v>
      </c>
      <c r="P70" s="238" t="s">
        <v>41</v>
      </c>
      <c r="Q70" s="238">
        <v>5</v>
      </c>
      <c r="R70" s="238"/>
      <c r="S70" s="238" t="str">
        <f t="shared" si="2"/>
        <v>板津</v>
      </c>
      <c r="T70" s="238"/>
      <c r="U70" s="56"/>
      <c r="V70" s="56"/>
      <c r="W70" s="56"/>
      <c r="X70" s="56"/>
    </row>
    <row r="71" spans="1:24" s="57" customFormat="1" x14ac:dyDescent="0.2">
      <c r="A71" s="239">
        <v>373</v>
      </c>
      <c r="B71" s="247" t="s">
        <v>4</v>
      </c>
      <c r="C71" s="247">
        <v>30</v>
      </c>
      <c r="D71" s="247" t="s">
        <v>19</v>
      </c>
      <c r="E71" s="247"/>
      <c r="F71" s="247" t="s">
        <v>29</v>
      </c>
      <c r="G71" s="248">
        <v>21.29</v>
      </c>
      <c r="H71" s="238" t="s">
        <v>31</v>
      </c>
      <c r="I71" s="249">
        <v>0.5</v>
      </c>
      <c r="J71" s="238" t="s">
        <v>41</v>
      </c>
      <c r="K71" s="385">
        <v>338</v>
      </c>
      <c r="L71" s="238" t="str">
        <f>VLOOKUP(K71,選手名簿!$A$3:$Q$112,11,FALSE)</f>
        <v>渡邉　聖虎</v>
      </c>
      <c r="M71" s="238" t="s">
        <v>31</v>
      </c>
      <c r="N71" s="238" t="str">
        <f>VLOOKUP(K71,選手名簿!$A$3:$Q$112,13,FALSE)</f>
        <v>松　陽</v>
      </c>
      <c r="O71" s="250">
        <f>VLOOKUP(K71,選手名簿!$A$3:$Q$112,14,FALSE)</f>
        <v>2</v>
      </c>
      <c r="P71" s="238" t="s">
        <v>41</v>
      </c>
      <c r="Q71" s="238">
        <v>6</v>
      </c>
      <c r="R71" s="238"/>
      <c r="S71" s="238" t="str">
        <f t="shared" si="2"/>
        <v>松陽</v>
      </c>
      <c r="T71" s="56"/>
      <c r="U71" s="56"/>
      <c r="V71" s="56"/>
      <c r="W71" s="56"/>
      <c r="X71" s="56"/>
    </row>
    <row r="72" spans="1:24" s="57" customFormat="1" x14ac:dyDescent="0.2">
      <c r="A72" s="239">
        <v>111</v>
      </c>
      <c r="B72" s="247" t="s">
        <v>4</v>
      </c>
      <c r="C72" s="247">
        <v>30</v>
      </c>
      <c r="D72" s="247" t="s">
        <v>19</v>
      </c>
      <c r="E72" s="247"/>
      <c r="F72" s="247" t="s">
        <v>29</v>
      </c>
      <c r="G72" s="248">
        <v>21.3</v>
      </c>
      <c r="H72" s="238" t="s">
        <v>31</v>
      </c>
      <c r="I72" s="249">
        <v>0.5</v>
      </c>
      <c r="J72" s="238" t="s">
        <v>41</v>
      </c>
      <c r="K72" s="385">
        <v>334</v>
      </c>
      <c r="L72" s="238" t="str">
        <f>VLOOKUP(K72,選手名簿!$A$3:$Q$112,11,FALSE)</f>
        <v>谷本　啓鷹</v>
      </c>
      <c r="M72" s="238" t="s">
        <v>31</v>
      </c>
      <c r="N72" s="238" t="str">
        <f>VLOOKUP(K72,選手名簿!$A$3:$Q$112,13,FALSE)</f>
        <v>松　陽</v>
      </c>
      <c r="O72" s="250">
        <f>VLOOKUP(K72,選手名簿!$A$3:$Q$112,14,FALSE)</f>
        <v>2</v>
      </c>
      <c r="P72" s="238" t="s">
        <v>41</v>
      </c>
      <c r="Q72" s="238">
        <v>7</v>
      </c>
      <c r="R72" s="238"/>
      <c r="S72" s="238" t="str">
        <f t="shared" si="2"/>
        <v>松陽</v>
      </c>
      <c r="T72" s="56"/>
      <c r="U72" s="56"/>
      <c r="V72" s="56"/>
      <c r="W72" s="56"/>
      <c r="X72" s="56"/>
    </row>
    <row r="73" spans="1:24" s="57" customFormat="1" x14ac:dyDescent="0.2">
      <c r="A73" s="259">
        <v>386</v>
      </c>
      <c r="B73" s="260" t="s">
        <v>4</v>
      </c>
      <c r="C73" s="238">
        <v>30</v>
      </c>
      <c r="D73" s="238" t="s">
        <v>19</v>
      </c>
      <c r="E73" s="238"/>
      <c r="F73" s="238" t="s">
        <v>29</v>
      </c>
      <c r="G73" s="248">
        <v>22.62</v>
      </c>
      <c r="H73" s="238" t="s">
        <v>31</v>
      </c>
      <c r="I73" s="249">
        <v>0.5</v>
      </c>
      <c r="J73" s="238" t="s">
        <v>41</v>
      </c>
      <c r="K73" s="385">
        <v>141</v>
      </c>
      <c r="L73" s="238" t="str">
        <f>VLOOKUP(K73,選手名簿!$A$3:$Q$112,11,FALSE)</f>
        <v>大家　清空</v>
      </c>
      <c r="M73" s="238" t="s">
        <v>31</v>
      </c>
      <c r="N73" s="238" t="str">
        <f>VLOOKUP(K73,選手名簿!$A$3:$Q$112,13,FALSE)</f>
        <v>芦　城</v>
      </c>
      <c r="O73" s="250">
        <f>VLOOKUP(K73,選手名簿!$A$3:$Q$112,14,FALSE)</f>
        <v>2</v>
      </c>
      <c r="P73" s="238" t="s">
        <v>41</v>
      </c>
      <c r="Q73" s="238">
        <v>8</v>
      </c>
      <c r="R73" s="238"/>
      <c r="S73" s="238" t="str">
        <f t="shared" si="2"/>
        <v>芦城</v>
      </c>
      <c r="T73" s="56"/>
      <c r="U73" s="56"/>
      <c r="V73" s="56"/>
      <c r="W73" s="56"/>
      <c r="X73" s="56"/>
    </row>
    <row r="74" spans="1:24" s="57" customFormat="1" x14ac:dyDescent="0.2">
      <c r="A74" s="252"/>
      <c r="B74" s="236"/>
      <c r="C74" s="238"/>
      <c r="D74" s="238"/>
      <c r="E74" s="238"/>
      <c r="F74" s="238"/>
      <c r="G74" s="248"/>
      <c r="H74" s="238"/>
      <c r="I74" s="249"/>
      <c r="J74" s="238"/>
      <c r="K74" s="385"/>
      <c r="L74" s="238"/>
      <c r="M74" s="238"/>
      <c r="N74" s="238"/>
      <c r="O74" s="250"/>
      <c r="P74" s="238"/>
      <c r="Q74" s="238"/>
      <c r="R74" s="238"/>
      <c r="S74" s="238" t="e">
        <f t="shared" ref="S74:S129" si="3">VLOOKUP(N74,$U$3:$V$12,2)</f>
        <v>#N/A</v>
      </c>
      <c r="T74" s="56"/>
      <c r="U74" s="56"/>
      <c r="V74" s="56"/>
      <c r="W74" s="56"/>
      <c r="X74" s="56"/>
    </row>
    <row r="75" spans="1:24" s="57" customFormat="1" x14ac:dyDescent="0.2">
      <c r="A75" s="239"/>
      <c r="B75" s="247" t="s">
        <v>4</v>
      </c>
      <c r="C75" s="247">
        <v>20</v>
      </c>
      <c r="D75" s="247" t="s">
        <v>189</v>
      </c>
      <c r="E75" s="247"/>
      <c r="F75" s="247" t="s">
        <v>29</v>
      </c>
      <c r="G75" s="248">
        <v>46.08</v>
      </c>
      <c r="H75" s="385" t="s">
        <v>1272</v>
      </c>
      <c r="I75" s="249"/>
      <c r="J75" s="238" t="s">
        <v>41</v>
      </c>
      <c r="K75" s="385"/>
      <c r="L75" s="238" t="s">
        <v>1264</v>
      </c>
      <c r="M75" s="238" t="s">
        <v>31</v>
      </c>
      <c r="N75" s="238"/>
      <c r="O75" s="250" t="e">
        <f>VLOOKUP(K75,選手名簿!$A$3:$Q$112,14,FALSE)</f>
        <v>#N/A</v>
      </c>
      <c r="P75" s="238" t="s">
        <v>41</v>
      </c>
      <c r="Q75" s="238"/>
      <c r="R75" s="238"/>
      <c r="S75" s="238" t="str">
        <f t="shared" ref="S75:S80" si="4">VLOOKUP(H75,$U$3:$V$12,2)</f>
        <v>松陽</v>
      </c>
      <c r="T75" s="56">
        <v>1</v>
      </c>
      <c r="U75" s="56">
        <v>4</v>
      </c>
      <c r="V75" s="56">
        <v>5</v>
      </c>
      <c r="W75" s="56">
        <v>4</v>
      </c>
      <c r="X75" s="56" t="s">
        <v>73</v>
      </c>
    </row>
    <row r="76" spans="1:24" s="57" customFormat="1" x14ac:dyDescent="0.2">
      <c r="A76" s="239"/>
      <c r="B76" s="247" t="s">
        <v>4</v>
      </c>
      <c r="C76" s="247">
        <v>20</v>
      </c>
      <c r="D76" s="247" t="s">
        <v>189</v>
      </c>
      <c r="E76" s="247"/>
      <c r="F76" s="247" t="s">
        <v>29</v>
      </c>
      <c r="G76" s="248">
        <v>48.74</v>
      </c>
      <c r="H76" s="385" t="s">
        <v>1274</v>
      </c>
      <c r="I76" s="238"/>
      <c r="J76" s="238" t="s">
        <v>41</v>
      </c>
      <c r="K76" s="385"/>
      <c r="L76" s="238" t="s">
        <v>1265</v>
      </c>
      <c r="M76" s="238" t="s">
        <v>31</v>
      </c>
      <c r="N76" s="238"/>
      <c r="O76" s="250" t="e">
        <f>VLOOKUP(K76,選手名簿!$A$3:$Q$112,14,FALSE)</f>
        <v>#N/A</v>
      </c>
      <c r="P76" s="238" t="s">
        <v>41</v>
      </c>
      <c r="Q76" s="238"/>
      <c r="R76" s="238"/>
      <c r="S76" s="238" t="str">
        <f t="shared" si="4"/>
        <v>丸内</v>
      </c>
      <c r="T76" s="56">
        <v>1</v>
      </c>
      <c r="U76" s="56">
        <v>2</v>
      </c>
      <c r="V76" s="56">
        <v>6</v>
      </c>
      <c r="W76" s="56">
        <v>6</v>
      </c>
      <c r="X76" s="56"/>
    </row>
    <row r="77" spans="1:24" s="57" customFormat="1" x14ac:dyDescent="0.2">
      <c r="A77" s="239"/>
      <c r="B77" s="247" t="s">
        <v>4</v>
      </c>
      <c r="C77" s="247">
        <v>20</v>
      </c>
      <c r="D77" s="247" t="s">
        <v>189</v>
      </c>
      <c r="E77" s="247"/>
      <c r="F77" s="247" t="s">
        <v>29</v>
      </c>
      <c r="G77" s="248">
        <v>49.3</v>
      </c>
      <c r="H77" s="385" t="s">
        <v>1273</v>
      </c>
      <c r="I77" s="238"/>
      <c r="J77" s="238" t="s">
        <v>41</v>
      </c>
      <c r="K77" s="385"/>
      <c r="L77" s="238" t="s">
        <v>1266</v>
      </c>
      <c r="M77" s="238" t="s">
        <v>31</v>
      </c>
      <c r="N77" s="238"/>
      <c r="O77" s="250" t="e">
        <f>VLOOKUP(K77,選手名簿!$A$3:$Q$112,14,FALSE)</f>
        <v>#N/A</v>
      </c>
      <c r="P77" s="238" t="s">
        <v>41</v>
      </c>
      <c r="Q77" s="238"/>
      <c r="R77" s="238"/>
      <c r="S77" s="238" t="str">
        <f t="shared" si="4"/>
        <v>南部</v>
      </c>
      <c r="T77" s="56">
        <v>1</v>
      </c>
      <c r="U77" s="56">
        <v>3</v>
      </c>
      <c r="V77" s="56">
        <v>6</v>
      </c>
      <c r="W77" s="56">
        <v>6</v>
      </c>
      <c r="X77" s="56"/>
    </row>
    <row r="78" spans="1:24" s="57" customFormat="1" x14ac:dyDescent="0.2">
      <c r="A78" s="239"/>
      <c r="B78" s="247" t="s">
        <v>4</v>
      </c>
      <c r="C78" s="247">
        <v>20</v>
      </c>
      <c r="D78" s="247" t="s">
        <v>189</v>
      </c>
      <c r="E78" s="247"/>
      <c r="F78" s="247" t="s">
        <v>29</v>
      </c>
      <c r="G78" s="248">
        <v>52.18</v>
      </c>
      <c r="H78" s="388" t="s">
        <v>1275</v>
      </c>
      <c r="I78" s="261"/>
      <c r="J78" s="247" t="s">
        <v>41</v>
      </c>
      <c r="K78" s="388"/>
      <c r="L78" s="238" t="s">
        <v>1263</v>
      </c>
      <c r="M78" s="238" t="s">
        <v>31</v>
      </c>
      <c r="N78" s="238"/>
      <c r="O78" s="250" t="e">
        <f>VLOOKUP(K78,選手名簿!$A$3:$Q$112,14,FALSE)</f>
        <v>#N/A</v>
      </c>
      <c r="P78" s="238" t="s">
        <v>41</v>
      </c>
      <c r="Q78" s="238"/>
      <c r="R78" s="238"/>
      <c r="S78" s="238" t="str">
        <f t="shared" si="4"/>
        <v>板津</v>
      </c>
      <c r="T78" s="56">
        <v>1</v>
      </c>
      <c r="U78" s="56">
        <v>5</v>
      </c>
      <c r="V78" s="56">
        <v>6</v>
      </c>
      <c r="W78" s="56">
        <v>6</v>
      </c>
      <c r="X78" s="56"/>
    </row>
    <row r="79" spans="1:24" s="57" customFormat="1" x14ac:dyDescent="0.2">
      <c r="A79" s="239"/>
      <c r="B79" s="247" t="s">
        <v>4</v>
      </c>
      <c r="C79" s="247">
        <v>20</v>
      </c>
      <c r="D79" s="247" t="s">
        <v>189</v>
      </c>
      <c r="E79" s="247"/>
      <c r="F79" s="247" t="s">
        <v>29</v>
      </c>
      <c r="G79" s="248"/>
      <c r="H79" s="238"/>
      <c r="I79" s="238"/>
      <c r="J79" s="238" t="s">
        <v>41</v>
      </c>
      <c r="K79" s="385"/>
      <c r="L79" s="238" t="e">
        <f>VLOOKUP(K79,選手名簿!$A$3:$Q$112,11,FALSE)</f>
        <v>#N/A</v>
      </c>
      <c r="M79" s="238" t="s">
        <v>31</v>
      </c>
      <c r="N79" s="238" t="e">
        <f>VLOOKUP(K79,選手名簿!$A$3:$Q$112,13,FALSE)</f>
        <v>#N/A</v>
      </c>
      <c r="O79" s="250" t="e">
        <f>VLOOKUP(K79,選手名簿!$A$3:$Q$112,14,FALSE)</f>
        <v>#N/A</v>
      </c>
      <c r="P79" s="238" t="s">
        <v>41</v>
      </c>
      <c r="Q79" s="238"/>
      <c r="R79" s="238"/>
      <c r="S79" s="238" t="e">
        <f t="shared" si="4"/>
        <v>#N/A</v>
      </c>
      <c r="T79" s="56">
        <v>1</v>
      </c>
      <c r="U79" s="56">
        <v>7</v>
      </c>
      <c r="V79" s="56">
        <v>6</v>
      </c>
      <c r="W79" s="56">
        <v>6</v>
      </c>
      <c r="X79" s="56"/>
    </row>
    <row r="80" spans="1:24" s="57" customFormat="1" x14ac:dyDescent="0.2">
      <c r="A80" s="239"/>
      <c r="B80" s="247" t="s">
        <v>4</v>
      </c>
      <c r="C80" s="247">
        <v>20</v>
      </c>
      <c r="D80" s="247" t="s">
        <v>189</v>
      </c>
      <c r="E80" s="247"/>
      <c r="F80" s="247" t="s">
        <v>29</v>
      </c>
      <c r="G80" s="248"/>
      <c r="H80" s="238"/>
      <c r="I80" s="238"/>
      <c r="J80" s="238" t="s">
        <v>41</v>
      </c>
      <c r="K80" s="385"/>
      <c r="L80" s="238" t="e">
        <f>VLOOKUP(K80,選手名簿!$A$3:$Q$112,11,FALSE)</f>
        <v>#N/A</v>
      </c>
      <c r="M80" s="238" t="s">
        <v>31</v>
      </c>
      <c r="N80" s="238" t="e">
        <f>VLOOKUP(K80,選手名簿!$A$3:$Q$112,13,FALSE)</f>
        <v>#N/A</v>
      </c>
      <c r="O80" s="250" t="e">
        <f>VLOOKUP(K80,選手名簿!$A$3:$Q$112,14,FALSE)</f>
        <v>#N/A</v>
      </c>
      <c r="P80" s="238" t="s">
        <v>41</v>
      </c>
      <c r="Q80" s="238"/>
      <c r="R80" s="238"/>
      <c r="S80" s="238" t="e">
        <f t="shared" si="4"/>
        <v>#N/A</v>
      </c>
      <c r="T80" s="56">
        <v>1</v>
      </c>
      <c r="U80" s="56">
        <v>6</v>
      </c>
      <c r="V80" s="56">
        <v>6</v>
      </c>
      <c r="W80" s="56">
        <v>6</v>
      </c>
      <c r="X80" s="56"/>
    </row>
    <row r="81" spans="1:23" s="57" customFormat="1" x14ac:dyDescent="0.2">
      <c r="A81" s="238">
        <v>2</v>
      </c>
      <c r="B81" s="238" t="s">
        <v>4</v>
      </c>
      <c r="C81" s="247">
        <v>20</v>
      </c>
      <c r="D81" s="247" t="s">
        <v>189</v>
      </c>
      <c r="E81" s="247"/>
      <c r="F81" s="247" t="s">
        <v>29</v>
      </c>
      <c r="G81" s="248"/>
      <c r="H81" s="238"/>
      <c r="I81" s="238"/>
      <c r="J81" s="238" t="s">
        <v>41</v>
      </c>
      <c r="K81" s="385"/>
      <c r="L81" s="238" t="e">
        <f>VLOOKUP(K81,選手名簿!$A$3:$Q$112,11,FALSE)</f>
        <v>#N/A</v>
      </c>
      <c r="M81" s="238" t="s">
        <v>31</v>
      </c>
      <c r="N81" s="238" t="e">
        <f>VLOOKUP(K81,選手名簿!$A$3:$Q$112,13,FALSE)</f>
        <v>#N/A</v>
      </c>
      <c r="O81" s="250" t="e">
        <f>VLOOKUP(K81,選手名簿!$A$3:$Q$112,14,FALSE)</f>
        <v>#N/A</v>
      </c>
      <c r="P81" s="238" t="s">
        <v>41</v>
      </c>
      <c r="Q81" s="238"/>
      <c r="R81" s="238"/>
      <c r="S81" s="238" t="e">
        <f>VLOOKUP(H81,$U$3:$V$12,2)</f>
        <v>#N/A</v>
      </c>
      <c r="T81" s="56">
        <v>1</v>
      </c>
      <c r="U81" s="56">
        <v>6</v>
      </c>
      <c r="V81" s="56">
        <v>6</v>
      </c>
      <c r="W81" s="56">
        <v>6</v>
      </c>
    </row>
    <row r="82" spans="1:23" s="57" customFormat="1" x14ac:dyDescent="0.2">
      <c r="A82" s="238"/>
      <c r="B82" s="236"/>
      <c r="C82" s="238"/>
      <c r="D82" s="238"/>
      <c r="E82" s="238"/>
      <c r="F82" s="238"/>
      <c r="G82" s="248"/>
      <c r="H82" s="238"/>
      <c r="I82" s="254"/>
      <c r="J82" s="238"/>
      <c r="K82" s="385"/>
      <c r="L82" s="238"/>
      <c r="M82" s="238"/>
      <c r="N82" s="238"/>
      <c r="O82" s="250"/>
      <c r="P82" s="238"/>
      <c r="Q82" s="238"/>
      <c r="R82" s="238"/>
      <c r="S82" s="238" t="e">
        <f t="shared" si="3"/>
        <v>#N/A</v>
      </c>
      <c r="T82" s="56"/>
      <c r="U82" s="56"/>
      <c r="V82" s="56"/>
      <c r="W82" s="56"/>
    </row>
    <row r="83" spans="1:23" s="57" customFormat="1" x14ac:dyDescent="0.2">
      <c r="A83" s="239">
        <v>83</v>
      </c>
      <c r="B83" s="247" t="s">
        <v>4</v>
      </c>
      <c r="C83" s="247">
        <v>40</v>
      </c>
      <c r="D83" s="247" t="s">
        <v>20</v>
      </c>
      <c r="E83" s="247"/>
      <c r="F83" s="247" t="s">
        <v>29</v>
      </c>
      <c r="G83" s="248">
        <v>1.5</v>
      </c>
      <c r="H83" s="238" t="s">
        <v>31</v>
      </c>
      <c r="I83" s="249"/>
      <c r="J83" s="238" t="s">
        <v>41</v>
      </c>
      <c r="K83" s="385">
        <v>525</v>
      </c>
      <c r="L83" s="238" t="str">
        <f>VLOOKUP(K83,選手名簿!$A$3:$Q$112,11,FALSE)</f>
        <v>中居　煌士</v>
      </c>
      <c r="M83" s="238" t="s">
        <v>31</v>
      </c>
      <c r="N83" s="238" t="str">
        <f>VLOOKUP(K83,選手名簿!$A$3:$Q$112,13,FALSE)</f>
        <v>南　部</v>
      </c>
      <c r="O83" s="250">
        <f>VLOOKUP(K83,選手名簿!$A$3:$Q$112,14,FALSE)</f>
        <v>2</v>
      </c>
      <c r="P83" s="238" t="s">
        <v>41</v>
      </c>
      <c r="Q83" s="238"/>
      <c r="R83" s="238"/>
      <c r="S83" s="238" t="str">
        <f t="shared" si="3"/>
        <v>南部</v>
      </c>
      <c r="T83" s="56"/>
      <c r="U83" s="56"/>
      <c r="V83" s="56"/>
      <c r="W83" s="56"/>
    </row>
    <row r="84" spans="1:23" s="57" customFormat="1" x14ac:dyDescent="0.2">
      <c r="A84" s="239">
        <v>104</v>
      </c>
      <c r="B84" s="247" t="s">
        <v>4</v>
      </c>
      <c r="C84" s="247">
        <v>40</v>
      </c>
      <c r="D84" s="247" t="s">
        <v>20</v>
      </c>
      <c r="E84" s="247"/>
      <c r="F84" s="247" t="s">
        <v>29</v>
      </c>
      <c r="G84" s="248">
        <v>1.5</v>
      </c>
      <c r="H84" s="238" t="s">
        <v>31</v>
      </c>
      <c r="I84" s="249"/>
      <c r="J84" s="238" t="s">
        <v>41</v>
      </c>
      <c r="K84" s="385">
        <v>126</v>
      </c>
      <c r="L84" s="238" t="str">
        <f>VLOOKUP(K84,選手名簿!$A$3:$Q$112,11,FALSE)</f>
        <v>打田　大輝</v>
      </c>
      <c r="M84" s="238" t="s">
        <v>31</v>
      </c>
      <c r="N84" s="238" t="str">
        <f>VLOOKUP(K84,選手名簿!$A$3:$Q$112,13,FALSE)</f>
        <v>芦　城</v>
      </c>
      <c r="O84" s="250">
        <f>VLOOKUP(K84,選手名簿!$A$3:$Q$112,14,FALSE)</f>
        <v>3</v>
      </c>
      <c r="P84" s="238" t="s">
        <v>41</v>
      </c>
      <c r="Q84" s="238"/>
      <c r="R84" s="238"/>
      <c r="S84" s="238" t="str">
        <f t="shared" si="3"/>
        <v>芦城</v>
      </c>
      <c r="T84" s="56"/>
      <c r="U84" s="56"/>
      <c r="V84" s="56"/>
      <c r="W84" s="56"/>
    </row>
    <row r="85" spans="1:23" s="57" customFormat="1" x14ac:dyDescent="0.2">
      <c r="A85" s="239">
        <v>81</v>
      </c>
      <c r="B85" s="247" t="s">
        <v>4</v>
      </c>
      <c r="C85" s="247">
        <v>40</v>
      </c>
      <c r="D85" s="247" t="s">
        <v>20</v>
      </c>
      <c r="E85" s="247"/>
      <c r="F85" s="247" t="s">
        <v>29</v>
      </c>
      <c r="G85" s="248">
        <v>1.4</v>
      </c>
      <c r="H85" s="238" t="s">
        <v>31</v>
      </c>
      <c r="I85" s="249"/>
      <c r="J85" s="238" t="s">
        <v>41</v>
      </c>
      <c r="K85" s="385">
        <v>530</v>
      </c>
      <c r="L85" s="238" t="str">
        <f>VLOOKUP(K85,選手名簿!$A$3:$Q$112,11,FALSE)</f>
        <v>宮西　　竜</v>
      </c>
      <c r="M85" s="238" t="s">
        <v>31</v>
      </c>
      <c r="N85" s="238" t="str">
        <f>VLOOKUP(K85,選手名簿!$A$3:$Q$112,13,FALSE)</f>
        <v>南　部</v>
      </c>
      <c r="O85" s="250">
        <f>VLOOKUP(K85,選手名簿!$A$3:$Q$112,14,FALSE)</f>
        <v>2</v>
      </c>
      <c r="P85" s="238" t="s">
        <v>41</v>
      </c>
      <c r="Q85" s="238"/>
      <c r="R85" s="238"/>
      <c r="S85" s="238" t="str">
        <f t="shared" si="3"/>
        <v>南部</v>
      </c>
      <c r="T85" s="56"/>
      <c r="U85" s="56"/>
      <c r="V85" s="56"/>
      <c r="W85" s="56"/>
    </row>
    <row r="86" spans="1:23" s="57" customFormat="1" x14ac:dyDescent="0.2">
      <c r="A86" s="239">
        <v>375</v>
      </c>
      <c r="B86" s="247" t="s">
        <v>4</v>
      </c>
      <c r="C86" s="247">
        <v>40</v>
      </c>
      <c r="D86" s="247" t="s">
        <v>20</v>
      </c>
      <c r="E86" s="247"/>
      <c r="F86" s="247" t="s">
        <v>29</v>
      </c>
      <c r="G86" s="248">
        <v>1.4</v>
      </c>
      <c r="H86" s="238" t="s">
        <v>31</v>
      </c>
      <c r="I86" s="249"/>
      <c r="J86" s="238" t="s">
        <v>41</v>
      </c>
      <c r="K86" s="385">
        <v>529</v>
      </c>
      <c r="L86" s="238" t="str">
        <f>VLOOKUP(K86,選手名簿!$A$3:$Q$112,11,FALSE)</f>
        <v>前山　翔平</v>
      </c>
      <c r="M86" s="238" t="s">
        <v>31</v>
      </c>
      <c r="N86" s="238" t="str">
        <f>VLOOKUP(K86,選手名簿!$A$3:$Q$112,13,FALSE)</f>
        <v>南　部</v>
      </c>
      <c r="O86" s="250">
        <f>VLOOKUP(K86,選手名簿!$A$3:$Q$112,14,FALSE)</f>
        <v>2</v>
      </c>
      <c r="P86" s="238" t="s">
        <v>41</v>
      </c>
      <c r="Q86" s="238"/>
      <c r="R86" s="238"/>
      <c r="S86" s="238" t="str">
        <f t="shared" si="3"/>
        <v>南部</v>
      </c>
      <c r="T86" s="56"/>
      <c r="U86" s="56"/>
      <c r="V86" s="56"/>
      <c r="W86" s="56"/>
    </row>
    <row r="87" spans="1:23" s="57" customFormat="1" x14ac:dyDescent="0.2">
      <c r="A87" s="238">
        <v>514</v>
      </c>
      <c r="B87" s="238" t="s">
        <v>4</v>
      </c>
      <c r="C87" s="238">
        <v>40</v>
      </c>
      <c r="D87" s="238" t="s">
        <v>20</v>
      </c>
      <c r="E87" s="238"/>
      <c r="F87" s="238" t="s">
        <v>29</v>
      </c>
      <c r="G87" s="248">
        <v>1.35</v>
      </c>
      <c r="H87" s="238" t="s">
        <v>31</v>
      </c>
      <c r="I87" s="249"/>
      <c r="J87" s="238" t="s">
        <v>41</v>
      </c>
      <c r="K87" s="385">
        <v>141</v>
      </c>
      <c r="L87" s="238" t="str">
        <f>VLOOKUP(K87,選手名簿!$A$3:$Q$112,11,FALSE)</f>
        <v>大家　清空</v>
      </c>
      <c r="M87" s="238" t="s">
        <v>31</v>
      </c>
      <c r="N87" s="238" t="str">
        <f>VLOOKUP(K87,選手名簿!$A$3:$Q$112,13,FALSE)</f>
        <v>芦　城</v>
      </c>
      <c r="O87" s="250">
        <f>VLOOKUP(K87,選手名簿!$A$3:$Q$112,14,FALSE)</f>
        <v>2</v>
      </c>
      <c r="P87" s="238" t="s">
        <v>41</v>
      </c>
      <c r="Q87" s="238"/>
      <c r="R87" s="238"/>
      <c r="S87" s="238" t="str">
        <f t="shared" si="3"/>
        <v>芦城</v>
      </c>
      <c r="T87" s="56"/>
      <c r="U87" s="56"/>
      <c r="V87" s="56"/>
      <c r="W87" s="56"/>
    </row>
    <row r="88" spans="1:23" s="57" customFormat="1" x14ac:dyDescent="0.2">
      <c r="A88" s="239">
        <v>356</v>
      </c>
      <c r="B88" s="247" t="s">
        <v>4</v>
      </c>
      <c r="C88" s="247">
        <v>40</v>
      </c>
      <c r="D88" s="247" t="s">
        <v>20</v>
      </c>
      <c r="E88" s="247"/>
      <c r="F88" s="247" t="s">
        <v>29</v>
      </c>
      <c r="G88" s="248">
        <v>1.3</v>
      </c>
      <c r="H88" s="238" t="s">
        <v>31</v>
      </c>
      <c r="I88" s="249"/>
      <c r="J88" s="238" t="s">
        <v>41</v>
      </c>
      <c r="K88" s="385">
        <v>145</v>
      </c>
      <c r="L88" s="238" t="str">
        <f>VLOOKUP(K88,選手名簿!$A$3:$Q$112,11,FALSE)</f>
        <v>石橋長志郎</v>
      </c>
      <c r="M88" s="238" t="s">
        <v>31</v>
      </c>
      <c r="N88" s="238" t="str">
        <f>VLOOKUP(K88,選手名簿!$A$3:$Q$112,13,FALSE)</f>
        <v>芦　城</v>
      </c>
      <c r="O88" s="250">
        <f>VLOOKUP(K88,選手名簿!$A$3:$Q$112,14,FALSE)</f>
        <v>2</v>
      </c>
      <c r="P88" s="238" t="s">
        <v>41</v>
      </c>
      <c r="Q88" s="238"/>
      <c r="R88" s="238"/>
      <c r="S88" s="238" t="str">
        <f t="shared" si="3"/>
        <v>芦城</v>
      </c>
      <c r="T88" s="56"/>
      <c r="U88" s="56"/>
      <c r="V88" s="56"/>
      <c r="W88" s="56"/>
    </row>
    <row r="89" spans="1:23" s="57" customFormat="1" x14ac:dyDescent="0.2">
      <c r="A89" s="239">
        <v>127</v>
      </c>
      <c r="B89" s="247" t="s">
        <v>4</v>
      </c>
      <c r="C89" s="247">
        <v>40</v>
      </c>
      <c r="D89" s="247" t="s">
        <v>20</v>
      </c>
      <c r="E89" s="247"/>
      <c r="F89" s="247" t="s">
        <v>29</v>
      </c>
      <c r="G89" s="248"/>
      <c r="H89" s="247" t="s">
        <v>31</v>
      </c>
      <c r="I89" s="261"/>
      <c r="J89" s="247" t="s">
        <v>41</v>
      </c>
      <c r="K89" s="388"/>
      <c r="L89" s="238" t="e">
        <f>VLOOKUP(K89,選手名簿!$A$3:$Q$112,11,FALSE)</f>
        <v>#N/A</v>
      </c>
      <c r="M89" s="238" t="s">
        <v>31</v>
      </c>
      <c r="N89" s="238" t="e">
        <f>VLOOKUP(K89,選手名簿!$A$3:$Q$112,13,FALSE)</f>
        <v>#N/A</v>
      </c>
      <c r="O89" s="250" t="e">
        <f>VLOOKUP(K89,選手名簿!$A$3:$Q$112,14,FALSE)</f>
        <v>#N/A</v>
      </c>
      <c r="P89" s="238" t="s">
        <v>41</v>
      </c>
      <c r="Q89" s="238"/>
      <c r="R89" s="238"/>
      <c r="S89" s="238" t="e">
        <f t="shared" si="3"/>
        <v>#N/A</v>
      </c>
      <c r="T89" s="56"/>
      <c r="U89" s="56"/>
      <c r="V89" s="56"/>
      <c r="W89" s="56"/>
    </row>
    <row r="90" spans="1:23" s="57" customFormat="1" x14ac:dyDescent="0.2">
      <c r="A90" s="238">
        <v>837</v>
      </c>
      <c r="B90" s="238" t="s">
        <v>4</v>
      </c>
      <c r="C90" s="238">
        <v>40</v>
      </c>
      <c r="D90" s="238" t="s">
        <v>20</v>
      </c>
      <c r="E90" s="238"/>
      <c r="F90" s="238" t="s">
        <v>29</v>
      </c>
      <c r="G90" s="248"/>
      <c r="H90" s="238" t="s">
        <v>31</v>
      </c>
      <c r="I90" s="249"/>
      <c r="J90" s="238" t="s">
        <v>41</v>
      </c>
      <c r="K90" s="385"/>
      <c r="L90" s="238" t="e">
        <f>VLOOKUP(K90,選手名簿!$A$3:$Q$112,11,FALSE)</f>
        <v>#N/A</v>
      </c>
      <c r="M90" s="238" t="s">
        <v>31</v>
      </c>
      <c r="N90" s="238" t="e">
        <f>VLOOKUP(K90,選手名簿!$A$3:$Q$112,13,FALSE)</f>
        <v>#N/A</v>
      </c>
      <c r="O90" s="250" t="e">
        <f>VLOOKUP(K90,選手名簿!$A$3:$Q$112,14,FALSE)</f>
        <v>#N/A</v>
      </c>
      <c r="P90" s="238" t="s">
        <v>41</v>
      </c>
      <c r="Q90" s="238"/>
      <c r="R90" s="238"/>
      <c r="S90" s="238" t="e">
        <f t="shared" si="3"/>
        <v>#N/A</v>
      </c>
      <c r="T90" s="56"/>
      <c r="U90" s="56"/>
      <c r="V90" s="56"/>
      <c r="W90" s="56"/>
    </row>
    <row r="91" spans="1:23" s="57" customFormat="1" x14ac:dyDescent="0.2">
      <c r="A91" s="238"/>
      <c r="B91" s="238"/>
      <c r="C91" s="238"/>
      <c r="D91" s="238"/>
      <c r="E91" s="238"/>
      <c r="F91" s="238"/>
      <c r="G91" s="248"/>
      <c r="H91" s="238"/>
      <c r="I91" s="249"/>
      <c r="J91" s="238"/>
      <c r="K91" s="385"/>
      <c r="L91" s="238"/>
      <c r="M91" s="238"/>
      <c r="N91" s="238"/>
      <c r="O91" s="250"/>
      <c r="P91" s="238"/>
      <c r="Q91" s="238"/>
      <c r="R91" s="238"/>
      <c r="S91" s="238" t="e">
        <f t="shared" si="3"/>
        <v>#N/A</v>
      </c>
      <c r="T91" s="56"/>
      <c r="U91" s="56"/>
      <c r="V91" s="56"/>
      <c r="W91" s="56"/>
    </row>
    <row r="92" spans="1:23" s="57" customFormat="1" ht="14" x14ac:dyDescent="0.2">
      <c r="A92" s="259">
        <v>87</v>
      </c>
      <c r="B92" s="262" t="s">
        <v>4</v>
      </c>
      <c r="C92" s="232">
        <v>42</v>
      </c>
      <c r="D92" s="232" t="s">
        <v>21</v>
      </c>
      <c r="E92" s="232"/>
      <c r="F92" s="232" t="s">
        <v>29</v>
      </c>
      <c r="G92" s="256">
        <v>5.46</v>
      </c>
      <c r="H92" s="232" t="s">
        <v>31</v>
      </c>
      <c r="I92" s="257">
        <v>1.3</v>
      </c>
      <c r="J92" s="232" t="s">
        <v>41</v>
      </c>
      <c r="K92" s="387">
        <v>323</v>
      </c>
      <c r="L92" s="238" t="str">
        <f>VLOOKUP(K92,選手名簿!$A$3:$Q$112,11,FALSE)</f>
        <v>橋　　紀仁</v>
      </c>
      <c r="M92" s="238" t="s">
        <v>31</v>
      </c>
      <c r="N92" s="238" t="str">
        <f>VLOOKUP(K92,選手名簿!$A$3:$Q$112,13,FALSE)</f>
        <v>松　陽</v>
      </c>
      <c r="O92" s="250">
        <f>VLOOKUP(K92,選手名簿!$A$3:$Q$112,14,FALSE)</f>
        <v>3</v>
      </c>
      <c r="P92" s="234" t="s">
        <v>41</v>
      </c>
      <c r="Q92" s="232"/>
      <c r="R92" s="234"/>
      <c r="S92" s="238" t="str">
        <f t="shared" si="3"/>
        <v>松陽</v>
      </c>
      <c r="T92" s="56"/>
      <c r="U92" s="56"/>
      <c r="V92" s="56"/>
      <c r="W92" s="56"/>
    </row>
    <row r="93" spans="1:23" s="57" customFormat="1" ht="14" x14ac:dyDescent="0.2">
      <c r="A93" s="259">
        <v>379</v>
      </c>
      <c r="B93" s="262" t="s">
        <v>4</v>
      </c>
      <c r="C93" s="232">
        <v>42</v>
      </c>
      <c r="D93" s="232" t="s">
        <v>21</v>
      </c>
      <c r="E93" s="232"/>
      <c r="F93" s="232" t="s">
        <v>29</v>
      </c>
      <c r="G93" s="256">
        <v>5.45</v>
      </c>
      <c r="H93" s="232" t="s">
        <v>31</v>
      </c>
      <c r="I93" s="257">
        <v>1.2</v>
      </c>
      <c r="J93" s="232" t="s">
        <v>41</v>
      </c>
      <c r="K93" s="387">
        <v>85</v>
      </c>
      <c r="L93" s="238" t="str">
        <f>VLOOKUP(K93,選手名簿!$A$3:$Q$112,11,FALSE)</f>
        <v>出口　拡睦</v>
      </c>
      <c r="M93" s="238" t="s">
        <v>31</v>
      </c>
      <c r="N93" s="238" t="str">
        <f>VLOOKUP(K93,選手名簿!$A$3:$Q$112,13,FALSE)</f>
        <v>板　津</v>
      </c>
      <c r="O93" s="250">
        <f>VLOOKUP(K93,選手名簿!$A$3:$Q$112,14,FALSE)</f>
        <v>3</v>
      </c>
      <c r="P93" s="234" t="s">
        <v>41</v>
      </c>
      <c r="Q93" s="232"/>
      <c r="R93" s="234"/>
      <c r="S93" s="238" t="str">
        <f t="shared" si="3"/>
        <v>板津</v>
      </c>
      <c r="T93" s="56"/>
      <c r="U93" s="56"/>
      <c r="V93" s="56"/>
      <c r="W93" s="56"/>
    </row>
    <row r="94" spans="1:23" s="57" customFormat="1" ht="14" x14ac:dyDescent="0.2">
      <c r="A94" s="259">
        <v>85</v>
      </c>
      <c r="B94" s="262" t="s">
        <v>4</v>
      </c>
      <c r="C94" s="232">
        <v>42</v>
      </c>
      <c r="D94" s="232" t="s">
        <v>21</v>
      </c>
      <c r="E94" s="232"/>
      <c r="F94" s="232" t="s">
        <v>29</v>
      </c>
      <c r="G94" s="256">
        <v>5.38</v>
      </c>
      <c r="H94" s="232" t="s">
        <v>31</v>
      </c>
      <c r="I94" s="257">
        <v>1.9</v>
      </c>
      <c r="J94" s="232" t="s">
        <v>41</v>
      </c>
      <c r="K94" s="387">
        <v>129</v>
      </c>
      <c r="L94" s="238" t="str">
        <f>VLOOKUP(K94,選手名簿!$A$3:$Q$112,11,FALSE)</f>
        <v>上野タケル</v>
      </c>
      <c r="M94" s="238" t="s">
        <v>31</v>
      </c>
      <c r="N94" s="238" t="str">
        <f>VLOOKUP(K94,選手名簿!$A$3:$Q$112,13,FALSE)</f>
        <v>芦　城</v>
      </c>
      <c r="O94" s="250">
        <f>VLOOKUP(K94,選手名簿!$A$3:$Q$112,14,FALSE)</f>
        <v>3</v>
      </c>
      <c r="P94" s="234" t="s">
        <v>41</v>
      </c>
      <c r="Q94" s="232"/>
      <c r="R94" s="234"/>
      <c r="S94" s="238" t="str">
        <f t="shared" si="3"/>
        <v>芦城</v>
      </c>
      <c r="T94" s="56"/>
      <c r="U94" s="56"/>
      <c r="V94" s="56"/>
      <c r="W94" s="56"/>
    </row>
    <row r="95" spans="1:23" s="57" customFormat="1" ht="14" x14ac:dyDescent="0.2">
      <c r="A95" s="259">
        <v>837</v>
      </c>
      <c r="B95" s="262" t="s">
        <v>4</v>
      </c>
      <c r="C95" s="232">
        <v>42</v>
      </c>
      <c r="D95" s="232" t="s">
        <v>21</v>
      </c>
      <c r="E95" s="232"/>
      <c r="F95" s="232" t="s">
        <v>29</v>
      </c>
      <c r="G95" s="256">
        <v>5.24</v>
      </c>
      <c r="H95" s="232" t="s">
        <v>31</v>
      </c>
      <c r="I95" s="257">
        <v>1.6</v>
      </c>
      <c r="J95" s="232" t="s">
        <v>41</v>
      </c>
      <c r="K95" s="387">
        <v>134</v>
      </c>
      <c r="L95" s="238" t="str">
        <f>VLOOKUP(K95,選手名簿!$A$3:$Q$112,11,FALSE)</f>
        <v>中野　智康</v>
      </c>
      <c r="M95" s="238" t="s">
        <v>31</v>
      </c>
      <c r="N95" s="238" t="str">
        <f>VLOOKUP(K95,選手名簿!$A$3:$Q$112,13,FALSE)</f>
        <v>芦　城</v>
      </c>
      <c r="O95" s="250">
        <f>VLOOKUP(K95,選手名簿!$A$3:$Q$112,14,FALSE)</f>
        <v>3</v>
      </c>
      <c r="P95" s="234" t="s">
        <v>41</v>
      </c>
      <c r="Q95" s="232"/>
      <c r="R95" s="234"/>
      <c r="S95" s="238" t="str">
        <f t="shared" si="3"/>
        <v>芦城</v>
      </c>
    </row>
    <row r="96" spans="1:23" s="57" customFormat="1" ht="14" x14ac:dyDescent="0.2">
      <c r="A96" s="251">
        <v>506</v>
      </c>
      <c r="B96" s="262" t="s">
        <v>4</v>
      </c>
      <c r="C96" s="232">
        <v>42</v>
      </c>
      <c r="D96" s="232" t="s">
        <v>21</v>
      </c>
      <c r="E96" s="232"/>
      <c r="F96" s="232" t="s">
        <v>29</v>
      </c>
      <c r="G96" s="256">
        <v>4.55</v>
      </c>
      <c r="H96" s="232" t="s">
        <v>31</v>
      </c>
      <c r="I96" s="257">
        <v>1.4</v>
      </c>
      <c r="J96" s="232" t="s">
        <v>41</v>
      </c>
      <c r="K96" s="387">
        <v>86</v>
      </c>
      <c r="L96" s="238" t="str">
        <f>VLOOKUP(K96,選手名簿!$A$3:$Q$112,11,FALSE)</f>
        <v>福田　聖斗</v>
      </c>
      <c r="M96" s="238" t="s">
        <v>31</v>
      </c>
      <c r="N96" s="238" t="str">
        <f>VLOOKUP(K96,選手名簿!$A$3:$Q$112,13,FALSE)</f>
        <v>板　津</v>
      </c>
      <c r="O96" s="250">
        <f>VLOOKUP(K96,選手名簿!$A$3:$Q$112,14,FALSE)</f>
        <v>3</v>
      </c>
      <c r="P96" s="234" t="s">
        <v>41</v>
      </c>
      <c r="Q96" s="232"/>
      <c r="R96" s="234"/>
      <c r="S96" s="238" t="str">
        <f t="shared" si="3"/>
        <v>板津</v>
      </c>
    </row>
    <row r="97" spans="1:19" s="57" customFormat="1" ht="14" x14ac:dyDescent="0.2">
      <c r="A97" s="238">
        <v>510</v>
      </c>
      <c r="B97" s="262" t="s">
        <v>4</v>
      </c>
      <c r="C97" s="232">
        <v>42</v>
      </c>
      <c r="D97" s="232" t="s">
        <v>21</v>
      </c>
      <c r="E97" s="232"/>
      <c r="F97" s="232" t="s">
        <v>29</v>
      </c>
      <c r="G97" s="256">
        <v>4.12</v>
      </c>
      <c r="H97" s="232" t="s">
        <v>31</v>
      </c>
      <c r="I97" s="257">
        <v>0.6</v>
      </c>
      <c r="J97" s="232" t="s">
        <v>41</v>
      </c>
      <c r="K97" s="387">
        <v>521</v>
      </c>
      <c r="L97" s="238" t="str">
        <f>VLOOKUP(K97,選手名簿!$A$3:$Q$112,11,FALSE)</f>
        <v>林　　叡希</v>
      </c>
      <c r="M97" s="238" t="s">
        <v>31</v>
      </c>
      <c r="N97" s="238" t="str">
        <f>VLOOKUP(K97,選手名簿!$A$3:$Q$112,13,FALSE)</f>
        <v>南　部</v>
      </c>
      <c r="O97" s="250">
        <f>VLOOKUP(K97,選手名簿!$A$3:$Q$112,14,FALSE)</f>
        <v>3</v>
      </c>
      <c r="P97" s="234" t="s">
        <v>41</v>
      </c>
      <c r="Q97" s="232"/>
      <c r="R97" s="234"/>
      <c r="S97" s="238" t="str">
        <f t="shared" si="3"/>
        <v>南部</v>
      </c>
    </row>
    <row r="98" spans="1:19" s="57" customFormat="1" ht="14" x14ac:dyDescent="0.2">
      <c r="A98" s="238">
        <v>382</v>
      </c>
      <c r="B98" s="262" t="s">
        <v>4</v>
      </c>
      <c r="C98" s="232">
        <v>42</v>
      </c>
      <c r="D98" s="232" t="s">
        <v>21</v>
      </c>
      <c r="E98" s="232"/>
      <c r="F98" s="232" t="s">
        <v>29</v>
      </c>
      <c r="G98" s="256">
        <v>3.58</v>
      </c>
      <c r="H98" s="232" t="s">
        <v>31</v>
      </c>
      <c r="I98" s="257">
        <v>0.9</v>
      </c>
      <c r="J98" s="232" t="s">
        <v>41</v>
      </c>
      <c r="K98" s="387">
        <v>305</v>
      </c>
      <c r="L98" s="238" t="str">
        <f>VLOOKUP(K98,選手名簿!$A$3:$Q$112,11,FALSE)</f>
        <v>南出　勇心</v>
      </c>
      <c r="M98" s="238" t="s">
        <v>31</v>
      </c>
      <c r="N98" s="238" t="str">
        <f>VLOOKUP(K98,選手名簿!$A$3:$Q$112,13,FALSE)</f>
        <v>松　陽</v>
      </c>
      <c r="O98" s="250">
        <f>VLOOKUP(K98,選手名簿!$A$3:$Q$112,14,FALSE)</f>
        <v>1</v>
      </c>
      <c r="P98" s="234" t="s">
        <v>41</v>
      </c>
      <c r="Q98" s="232"/>
      <c r="R98" s="234"/>
      <c r="S98" s="238" t="str">
        <f t="shared" si="3"/>
        <v>松陽</v>
      </c>
    </row>
    <row r="99" spans="1:19" s="57" customFormat="1" ht="14" x14ac:dyDescent="0.2">
      <c r="A99" s="238">
        <v>386</v>
      </c>
      <c r="B99" s="262" t="s">
        <v>4</v>
      </c>
      <c r="C99" s="232">
        <v>42</v>
      </c>
      <c r="D99" s="232" t="s">
        <v>21</v>
      </c>
      <c r="E99" s="232"/>
      <c r="F99" s="232" t="s">
        <v>29</v>
      </c>
      <c r="G99" s="256">
        <v>3.16</v>
      </c>
      <c r="H99" s="232" t="s">
        <v>31</v>
      </c>
      <c r="I99" s="257">
        <v>1.5</v>
      </c>
      <c r="J99" s="232" t="s">
        <v>41</v>
      </c>
      <c r="K99" s="387">
        <v>123</v>
      </c>
      <c r="L99" s="238" t="str">
        <f>VLOOKUP(K99,選手名簿!$A$3:$Q$112,11,FALSE)</f>
        <v>出野　莉煌</v>
      </c>
      <c r="M99" s="238" t="s">
        <v>31</v>
      </c>
      <c r="N99" s="238" t="str">
        <f>VLOOKUP(K99,選手名簿!$A$3:$Q$112,13,FALSE)</f>
        <v>芦　城</v>
      </c>
      <c r="O99" s="250">
        <f>VLOOKUP(K99,選手名簿!$A$3:$Q$112,14,FALSE)</f>
        <v>3</v>
      </c>
      <c r="P99" s="234" t="s">
        <v>41</v>
      </c>
      <c r="Q99" s="232"/>
      <c r="R99" s="234"/>
      <c r="S99" s="238" t="str">
        <f t="shared" si="3"/>
        <v>芦城</v>
      </c>
    </row>
    <row r="100" spans="1:19" s="57" customFormat="1" x14ac:dyDescent="0.2">
      <c r="A100" s="238"/>
      <c r="B100" s="236"/>
      <c r="C100" s="238"/>
      <c r="D100" s="238"/>
      <c r="E100" s="238"/>
      <c r="F100" s="238"/>
      <c r="G100" s="248"/>
      <c r="H100" s="238"/>
      <c r="I100" s="254"/>
      <c r="J100" s="238"/>
      <c r="K100" s="385"/>
      <c r="L100" s="238"/>
      <c r="M100" s="238"/>
      <c r="N100" s="238"/>
      <c r="O100" s="250"/>
      <c r="P100" s="238"/>
      <c r="Q100" s="238"/>
      <c r="R100" s="238"/>
      <c r="S100" s="238" t="e">
        <f t="shared" si="3"/>
        <v>#N/A</v>
      </c>
    </row>
    <row r="101" spans="1:19" s="57" customFormat="1" x14ac:dyDescent="0.2">
      <c r="A101" s="239">
        <v>840</v>
      </c>
      <c r="B101" s="247" t="s">
        <v>4</v>
      </c>
      <c r="C101" s="247">
        <v>52</v>
      </c>
      <c r="D101" s="247" t="s">
        <v>23</v>
      </c>
      <c r="E101" s="247"/>
      <c r="F101" s="247" t="s">
        <v>29</v>
      </c>
      <c r="G101" s="248">
        <v>7.17</v>
      </c>
      <c r="H101" s="238" t="s">
        <v>31</v>
      </c>
      <c r="I101" s="249"/>
      <c r="J101" s="238" t="s">
        <v>41</v>
      </c>
      <c r="K101" s="385">
        <v>522</v>
      </c>
      <c r="L101" s="238" t="str">
        <f>VLOOKUP(K101,選手名簿!$A$3:$Q$112,11,FALSE)</f>
        <v>畦地　幸喜</v>
      </c>
      <c r="M101" s="238" t="s">
        <v>31</v>
      </c>
      <c r="N101" s="238" t="str">
        <f>VLOOKUP(K101,選手名簿!$A$3:$Q$112,13,FALSE)</f>
        <v>南　部</v>
      </c>
      <c r="O101" s="250">
        <f>VLOOKUP(K101,選手名簿!$A$3:$Q$112,14,FALSE)</f>
        <v>2</v>
      </c>
      <c r="P101" s="238" t="s">
        <v>41</v>
      </c>
      <c r="Q101" s="238">
        <v>1</v>
      </c>
      <c r="R101" s="238"/>
      <c r="S101" s="238" t="str">
        <f t="shared" si="3"/>
        <v>南部</v>
      </c>
    </row>
    <row r="102" spans="1:19" s="57" customFormat="1" x14ac:dyDescent="0.2">
      <c r="A102" s="239">
        <v>145</v>
      </c>
      <c r="B102" s="247" t="s">
        <v>4</v>
      </c>
      <c r="C102" s="247">
        <v>52</v>
      </c>
      <c r="D102" s="247" t="s">
        <v>23</v>
      </c>
      <c r="E102" s="247"/>
      <c r="F102" s="247" t="s">
        <v>29</v>
      </c>
      <c r="G102" s="248">
        <v>6.9</v>
      </c>
      <c r="H102" s="238" t="s">
        <v>31</v>
      </c>
      <c r="I102" s="249"/>
      <c r="J102" s="238" t="s">
        <v>41</v>
      </c>
      <c r="K102" s="385">
        <v>122</v>
      </c>
      <c r="L102" s="238" t="str">
        <f>VLOOKUP(K102,選手名簿!$A$3:$Q$112,11,FALSE)</f>
        <v>武内　波琉</v>
      </c>
      <c r="M102" s="238" t="s">
        <v>31</v>
      </c>
      <c r="N102" s="238" t="str">
        <f>VLOOKUP(K102,選手名簿!$A$3:$Q$112,13,FALSE)</f>
        <v>芦　城</v>
      </c>
      <c r="O102" s="250">
        <f>VLOOKUP(K102,選手名簿!$A$3:$Q$112,14,FALSE)</f>
        <v>3</v>
      </c>
      <c r="P102" s="238" t="s">
        <v>41</v>
      </c>
      <c r="Q102" s="238">
        <v>2</v>
      </c>
      <c r="R102" s="238"/>
      <c r="S102" s="238" t="str">
        <f t="shared" si="3"/>
        <v>芦城</v>
      </c>
    </row>
    <row r="103" spans="1:19" s="57" customFormat="1" x14ac:dyDescent="0.2">
      <c r="A103" s="239">
        <v>124</v>
      </c>
      <c r="B103" s="247" t="s">
        <v>4</v>
      </c>
      <c r="C103" s="247">
        <v>52</v>
      </c>
      <c r="D103" s="247" t="s">
        <v>23</v>
      </c>
      <c r="E103" s="247"/>
      <c r="F103" s="247" t="s">
        <v>29</v>
      </c>
      <c r="G103" s="248">
        <v>6.81</v>
      </c>
      <c r="H103" s="238" t="s">
        <v>31</v>
      </c>
      <c r="I103" s="249"/>
      <c r="J103" s="238" t="s">
        <v>41</v>
      </c>
      <c r="K103" s="385">
        <v>131</v>
      </c>
      <c r="L103" s="238" t="str">
        <f>VLOOKUP(K103,選手名簿!$A$3:$Q$112,11,FALSE)</f>
        <v>桑島　健真</v>
      </c>
      <c r="M103" s="238" t="s">
        <v>31</v>
      </c>
      <c r="N103" s="238" t="str">
        <f>VLOOKUP(K103,選手名簿!$A$3:$Q$112,13,FALSE)</f>
        <v>芦　城</v>
      </c>
      <c r="O103" s="250">
        <f>VLOOKUP(K103,選手名簿!$A$3:$Q$112,14,FALSE)</f>
        <v>3</v>
      </c>
      <c r="P103" s="238" t="s">
        <v>41</v>
      </c>
      <c r="Q103" s="238">
        <v>3</v>
      </c>
      <c r="R103" s="238"/>
      <c r="S103" s="238" t="str">
        <f t="shared" si="3"/>
        <v>芦城</v>
      </c>
    </row>
    <row r="104" spans="1:19" s="57" customFormat="1" x14ac:dyDescent="0.2">
      <c r="A104" s="238">
        <v>381</v>
      </c>
      <c r="B104" s="238" t="s">
        <v>4</v>
      </c>
      <c r="C104" s="247">
        <v>52</v>
      </c>
      <c r="D104" s="238" t="s">
        <v>23</v>
      </c>
      <c r="E104" s="238"/>
      <c r="F104" s="238" t="s">
        <v>29</v>
      </c>
      <c r="G104" s="248">
        <v>6.77</v>
      </c>
      <c r="H104" s="238" t="s">
        <v>31</v>
      </c>
      <c r="I104" s="249"/>
      <c r="J104" s="238" t="s">
        <v>41</v>
      </c>
      <c r="K104" s="385">
        <v>250</v>
      </c>
      <c r="L104" s="238" t="str">
        <f>VLOOKUP(K104,選手名簿!$A$3:$Q$112,11,FALSE)</f>
        <v>北市　　逞</v>
      </c>
      <c r="M104" s="238" t="s">
        <v>31</v>
      </c>
      <c r="N104" s="238" t="str">
        <f>VLOOKUP(K104,選手名簿!$A$3:$Q$112,13,FALSE)</f>
        <v>丸　内</v>
      </c>
      <c r="O104" s="250">
        <f>VLOOKUP(K104,選手名簿!$A$3:$Q$112,14,FALSE)</f>
        <v>3</v>
      </c>
      <c r="P104" s="238" t="s">
        <v>41</v>
      </c>
      <c r="Q104" s="238">
        <v>4</v>
      </c>
      <c r="R104" s="238"/>
      <c r="S104" s="238" t="str">
        <f t="shared" si="3"/>
        <v>丸内</v>
      </c>
    </row>
    <row r="105" spans="1:19" s="57" customFormat="1" x14ac:dyDescent="0.2">
      <c r="A105" s="239">
        <v>515</v>
      </c>
      <c r="B105" s="247" t="s">
        <v>4</v>
      </c>
      <c r="C105" s="247">
        <v>52</v>
      </c>
      <c r="D105" s="247" t="s">
        <v>23</v>
      </c>
      <c r="E105" s="247"/>
      <c r="F105" s="247" t="s">
        <v>29</v>
      </c>
      <c r="G105" s="248">
        <v>6.77</v>
      </c>
      <c r="H105" s="238" t="s">
        <v>31</v>
      </c>
      <c r="I105" s="249"/>
      <c r="J105" s="238" t="s">
        <v>41</v>
      </c>
      <c r="K105" s="385">
        <v>142</v>
      </c>
      <c r="L105" s="238" t="str">
        <f>VLOOKUP(K105,選手名簿!$A$3:$Q$112,11,FALSE)</f>
        <v>寺門匠太郎</v>
      </c>
      <c r="M105" s="238" t="s">
        <v>31</v>
      </c>
      <c r="N105" s="238" t="str">
        <f>VLOOKUP(K105,選手名簿!$A$3:$Q$112,13,FALSE)</f>
        <v>芦　城</v>
      </c>
      <c r="O105" s="250">
        <f>VLOOKUP(K105,選手名簿!$A$3:$Q$112,14,FALSE)</f>
        <v>2</v>
      </c>
      <c r="P105" s="238" t="s">
        <v>41</v>
      </c>
      <c r="Q105" s="238">
        <v>5</v>
      </c>
      <c r="R105" s="238"/>
      <c r="S105" s="238" t="str">
        <f t="shared" si="3"/>
        <v>芦城</v>
      </c>
    </row>
    <row r="106" spans="1:19" s="57" customFormat="1" x14ac:dyDescent="0.2">
      <c r="A106" s="239">
        <v>394</v>
      </c>
      <c r="B106" s="247" t="s">
        <v>4</v>
      </c>
      <c r="C106" s="247">
        <v>52</v>
      </c>
      <c r="D106" s="247" t="s">
        <v>23</v>
      </c>
      <c r="E106" s="247"/>
      <c r="F106" s="247" t="s">
        <v>29</v>
      </c>
      <c r="G106" s="248">
        <v>6.72</v>
      </c>
      <c r="H106" s="238" t="s">
        <v>31</v>
      </c>
      <c r="I106" s="249"/>
      <c r="J106" s="238" t="s">
        <v>41</v>
      </c>
      <c r="K106" s="385">
        <v>524</v>
      </c>
      <c r="L106" s="238" t="str">
        <f>VLOOKUP(K106,選手名簿!$A$3:$Q$112,11,FALSE)</f>
        <v>岩崎　永遠</v>
      </c>
      <c r="M106" s="238" t="s">
        <v>31</v>
      </c>
      <c r="N106" s="238" t="str">
        <f>VLOOKUP(K106,選手名簿!$A$3:$Q$112,13,FALSE)</f>
        <v>南　部</v>
      </c>
      <c r="O106" s="250">
        <f>VLOOKUP(K106,選手名簿!$A$3:$Q$112,14,FALSE)</f>
        <v>2</v>
      </c>
      <c r="P106" s="238" t="s">
        <v>41</v>
      </c>
      <c r="Q106" s="238">
        <v>6</v>
      </c>
      <c r="R106" s="238"/>
      <c r="S106" s="238" t="str">
        <f t="shared" si="3"/>
        <v>南部</v>
      </c>
    </row>
    <row r="107" spans="1:19" s="57" customFormat="1" x14ac:dyDescent="0.2">
      <c r="A107" s="239">
        <v>104</v>
      </c>
      <c r="B107" s="247" t="s">
        <v>4</v>
      </c>
      <c r="C107" s="247">
        <v>52</v>
      </c>
      <c r="D107" s="247" t="s">
        <v>23</v>
      </c>
      <c r="E107" s="247"/>
      <c r="F107" s="247" t="s">
        <v>29</v>
      </c>
      <c r="G107" s="248">
        <v>6.14</v>
      </c>
      <c r="H107" s="238" t="s">
        <v>31</v>
      </c>
      <c r="I107" s="249"/>
      <c r="J107" s="238" t="s">
        <v>41</v>
      </c>
      <c r="K107" s="385">
        <v>204</v>
      </c>
      <c r="L107" s="238" t="str">
        <f>VLOOKUP(K107,選手名簿!$A$3:$Q$112,11,FALSE)</f>
        <v>齋藤　慈人</v>
      </c>
      <c r="M107" s="238" t="s">
        <v>31</v>
      </c>
      <c r="N107" s="238" t="str">
        <f>VLOOKUP(K107,選手名簿!$A$3:$Q$112,13,FALSE)</f>
        <v>丸　内</v>
      </c>
      <c r="O107" s="250">
        <f>VLOOKUP(K107,選手名簿!$A$3:$Q$112,14,FALSE)</f>
        <v>1</v>
      </c>
      <c r="P107" s="238" t="s">
        <v>41</v>
      </c>
      <c r="Q107" s="238">
        <v>7</v>
      </c>
      <c r="R107" s="238"/>
      <c r="S107" s="238" t="str">
        <f t="shared" si="3"/>
        <v>丸内</v>
      </c>
    </row>
    <row r="108" spans="1:19" s="57" customFormat="1" x14ac:dyDescent="0.2">
      <c r="A108" s="239">
        <v>395</v>
      </c>
      <c r="B108" s="247" t="s">
        <v>4</v>
      </c>
      <c r="C108" s="247">
        <v>52</v>
      </c>
      <c r="D108" s="247" t="s">
        <v>23</v>
      </c>
      <c r="E108" s="247"/>
      <c r="F108" s="247" t="s">
        <v>29</v>
      </c>
      <c r="G108" s="248">
        <v>5.7</v>
      </c>
      <c r="H108" s="238" t="s">
        <v>31</v>
      </c>
      <c r="I108" s="249"/>
      <c r="J108" s="238" t="s">
        <v>41</v>
      </c>
      <c r="K108" s="385">
        <v>89</v>
      </c>
      <c r="L108" s="238" t="str">
        <f>VLOOKUP(K108,選手名簿!$A$3:$Q$112,11,FALSE)</f>
        <v>永井　　凛</v>
      </c>
      <c r="M108" s="238" t="s">
        <v>31</v>
      </c>
      <c r="N108" s="238" t="str">
        <f>VLOOKUP(K108,選手名簿!$A$3:$Q$112,13,FALSE)</f>
        <v>板　津</v>
      </c>
      <c r="O108" s="250">
        <f>VLOOKUP(K108,選手名簿!$A$3:$Q$112,14,FALSE)</f>
        <v>2</v>
      </c>
      <c r="P108" s="238" t="s">
        <v>41</v>
      </c>
      <c r="Q108" s="238">
        <v>8</v>
      </c>
      <c r="R108" s="238"/>
      <c r="S108" s="238" t="str">
        <f t="shared" si="3"/>
        <v>板津</v>
      </c>
    </row>
    <row r="109" spans="1:19" s="57" customFormat="1" x14ac:dyDescent="0.2">
      <c r="A109" s="238"/>
      <c r="B109" s="236"/>
      <c r="C109" s="238"/>
      <c r="D109" s="238"/>
      <c r="E109" s="238"/>
      <c r="F109" s="238"/>
      <c r="G109" s="248"/>
      <c r="H109" s="238"/>
      <c r="I109" s="254"/>
      <c r="J109" s="238"/>
      <c r="K109" s="385"/>
      <c r="L109" s="238"/>
      <c r="M109" s="238"/>
      <c r="N109" s="238"/>
      <c r="O109" s="250"/>
      <c r="P109" s="238"/>
      <c r="Q109" s="238"/>
      <c r="R109" s="238"/>
      <c r="S109" s="238" t="e">
        <f t="shared" si="3"/>
        <v>#N/A</v>
      </c>
    </row>
    <row r="110" spans="1:19" s="57" customFormat="1" x14ac:dyDescent="0.2">
      <c r="A110" s="259">
        <v>396</v>
      </c>
      <c r="B110" s="263" t="s">
        <v>4</v>
      </c>
      <c r="C110" s="240">
        <v>42</v>
      </c>
      <c r="D110" s="240" t="s">
        <v>333</v>
      </c>
      <c r="E110" s="240"/>
      <c r="F110" s="240" t="s">
        <v>29</v>
      </c>
      <c r="G110" s="248">
        <v>4.96</v>
      </c>
      <c r="H110" s="238" t="s">
        <v>31</v>
      </c>
      <c r="I110" s="249">
        <v>1.9</v>
      </c>
      <c r="J110" s="238" t="s">
        <v>41</v>
      </c>
      <c r="K110" s="385">
        <v>88</v>
      </c>
      <c r="L110" s="238" t="str">
        <f>VLOOKUP(K110,選手名簿!$A$3:$Q$112,11,FALSE)</f>
        <v>曽田　大翔</v>
      </c>
      <c r="M110" s="238" t="s">
        <v>31</v>
      </c>
      <c r="N110" s="238" t="str">
        <f>VLOOKUP(K110,選手名簿!$A$3:$Q$112,13,FALSE)</f>
        <v>板　津</v>
      </c>
      <c r="O110" s="250">
        <f>VLOOKUP(K110,選手名簿!$A$3:$Q$112,14,FALSE)</f>
        <v>2</v>
      </c>
      <c r="P110" s="238" t="s">
        <v>41</v>
      </c>
      <c r="Q110" s="238">
        <v>1</v>
      </c>
      <c r="R110" s="238"/>
      <c r="S110" s="238" t="str">
        <f t="shared" si="3"/>
        <v>板津</v>
      </c>
    </row>
    <row r="111" spans="1:19" s="57" customFormat="1" x14ac:dyDescent="0.2">
      <c r="A111" s="259">
        <v>544</v>
      </c>
      <c r="B111" s="263" t="s">
        <v>4</v>
      </c>
      <c r="C111" s="240">
        <v>42</v>
      </c>
      <c r="D111" s="240" t="s">
        <v>333</v>
      </c>
      <c r="E111" s="240"/>
      <c r="F111" s="240" t="s">
        <v>29</v>
      </c>
      <c r="G111" s="248">
        <v>4.95</v>
      </c>
      <c r="H111" s="238" t="s">
        <v>31</v>
      </c>
      <c r="I111" s="249">
        <v>1.5</v>
      </c>
      <c r="J111" s="238" t="s">
        <v>41</v>
      </c>
      <c r="K111" s="385">
        <v>525</v>
      </c>
      <c r="L111" s="238" t="str">
        <f>VLOOKUP(K111,選手名簿!$A$3:$Q$112,11,FALSE)</f>
        <v>中居　煌士</v>
      </c>
      <c r="M111" s="238" t="s">
        <v>31</v>
      </c>
      <c r="N111" s="238" t="str">
        <f>VLOOKUP(K111,選手名簿!$A$3:$Q$112,13,FALSE)</f>
        <v>南　部</v>
      </c>
      <c r="O111" s="250">
        <f>VLOOKUP(K111,選手名簿!$A$3:$Q$112,14,FALSE)</f>
        <v>2</v>
      </c>
      <c r="P111" s="238" t="s">
        <v>41</v>
      </c>
      <c r="Q111" s="238">
        <v>2</v>
      </c>
      <c r="R111" s="238"/>
      <c r="S111" s="238" t="str">
        <f t="shared" si="3"/>
        <v>南部</v>
      </c>
    </row>
    <row r="112" spans="1:19" s="57" customFormat="1" x14ac:dyDescent="0.2">
      <c r="A112" s="259">
        <v>138</v>
      </c>
      <c r="B112" s="263" t="s">
        <v>4</v>
      </c>
      <c r="C112" s="240">
        <v>42</v>
      </c>
      <c r="D112" s="240" t="s">
        <v>333</v>
      </c>
      <c r="E112" s="240"/>
      <c r="F112" s="240" t="s">
        <v>29</v>
      </c>
      <c r="G112" s="248">
        <v>4.6500000000000004</v>
      </c>
      <c r="H112" s="238" t="s">
        <v>31</v>
      </c>
      <c r="I112" s="249">
        <v>1.1000000000000001</v>
      </c>
      <c r="J112" s="238" t="s">
        <v>41</v>
      </c>
      <c r="K112" s="385">
        <v>338</v>
      </c>
      <c r="L112" s="238" t="str">
        <f>VLOOKUP(K112,選手名簿!$A$3:$Q$112,11,FALSE)</f>
        <v>渡邉　聖虎</v>
      </c>
      <c r="M112" s="238" t="s">
        <v>31</v>
      </c>
      <c r="N112" s="238" t="str">
        <f>VLOOKUP(K112,選手名簿!$A$3:$Q$112,13,FALSE)</f>
        <v>松　陽</v>
      </c>
      <c r="O112" s="250">
        <f>VLOOKUP(K112,選手名簿!$A$3:$Q$112,14,FALSE)</f>
        <v>2</v>
      </c>
      <c r="P112" s="238" t="s">
        <v>41</v>
      </c>
      <c r="Q112" s="238">
        <v>3</v>
      </c>
      <c r="R112" s="238"/>
      <c r="S112" s="238" t="str">
        <f t="shared" si="3"/>
        <v>松陽</v>
      </c>
    </row>
    <row r="113" spans="1:19" s="57" customFormat="1" x14ac:dyDescent="0.2">
      <c r="A113" s="259">
        <v>92</v>
      </c>
      <c r="B113" s="263" t="s">
        <v>4</v>
      </c>
      <c r="C113" s="240">
        <v>42</v>
      </c>
      <c r="D113" s="240" t="s">
        <v>333</v>
      </c>
      <c r="E113" s="240"/>
      <c r="F113" s="240" t="s">
        <v>29</v>
      </c>
      <c r="G113" s="248">
        <v>4.59</v>
      </c>
      <c r="H113" s="238" t="s">
        <v>31</v>
      </c>
      <c r="I113" s="249">
        <v>0.2</v>
      </c>
      <c r="J113" s="238" t="s">
        <v>41</v>
      </c>
      <c r="K113" s="385">
        <v>106</v>
      </c>
      <c r="L113" s="238" t="str">
        <f>VLOOKUP(K113,選手名簿!$A$3:$Q$112,11,FALSE)</f>
        <v>本井　生真</v>
      </c>
      <c r="M113" s="238" t="s">
        <v>31</v>
      </c>
      <c r="N113" s="238" t="str">
        <f>VLOOKUP(K113,選手名簿!$A$3:$Q$112,13,FALSE)</f>
        <v>芦　城</v>
      </c>
      <c r="O113" s="250">
        <f>VLOOKUP(K113,選手名簿!$A$3:$Q$112,14,FALSE)</f>
        <v>1</v>
      </c>
      <c r="P113" s="238" t="s">
        <v>41</v>
      </c>
      <c r="Q113" s="238">
        <v>4</v>
      </c>
      <c r="R113" s="238"/>
      <c r="S113" s="238" t="str">
        <f t="shared" si="3"/>
        <v>芦城</v>
      </c>
    </row>
    <row r="114" spans="1:19" s="57" customFormat="1" x14ac:dyDescent="0.2">
      <c r="A114" s="259">
        <v>91</v>
      </c>
      <c r="B114" s="263" t="s">
        <v>4</v>
      </c>
      <c r="C114" s="240">
        <v>42</v>
      </c>
      <c r="D114" s="240" t="s">
        <v>333</v>
      </c>
      <c r="E114" s="240"/>
      <c r="F114" s="240" t="s">
        <v>29</v>
      </c>
      <c r="G114" s="248">
        <v>4.57</v>
      </c>
      <c r="H114" s="238" t="s">
        <v>31</v>
      </c>
      <c r="I114" s="249">
        <v>0.9</v>
      </c>
      <c r="J114" s="238" t="s">
        <v>41</v>
      </c>
      <c r="K114" s="385">
        <v>331</v>
      </c>
      <c r="L114" s="238" t="str">
        <f>VLOOKUP(K114,選手名簿!$A$3:$Q$112,11,FALSE)</f>
        <v>新谷　陸斗</v>
      </c>
      <c r="M114" s="238" t="s">
        <v>31</v>
      </c>
      <c r="N114" s="238" t="str">
        <f>VLOOKUP(K114,選手名簿!$A$3:$Q$112,13,FALSE)</f>
        <v>松　陽</v>
      </c>
      <c r="O114" s="250">
        <f>VLOOKUP(K114,選手名簿!$A$3:$Q$112,14,FALSE)</f>
        <v>2</v>
      </c>
      <c r="P114" s="238" t="s">
        <v>41</v>
      </c>
      <c r="Q114" s="238">
        <v>5</v>
      </c>
      <c r="R114" s="238"/>
      <c r="S114" s="238" t="str">
        <f t="shared" si="3"/>
        <v>松陽</v>
      </c>
    </row>
    <row r="115" spans="1:19" s="57" customFormat="1" x14ac:dyDescent="0.2">
      <c r="A115" s="259">
        <v>844</v>
      </c>
      <c r="B115" s="263" t="s">
        <v>4</v>
      </c>
      <c r="C115" s="240">
        <v>42</v>
      </c>
      <c r="D115" s="240" t="s">
        <v>333</v>
      </c>
      <c r="E115" s="240"/>
      <c r="F115" s="240" t="s">
        <v>29</v>
      </c>
      <c r="G115" s="248">
        <v>4.3</v>
      </c>
      <c r="H115" s="238" t="s">
        <v>31</v>
      </c>
      <c r="I115" s="249">
        <v>2.5</v>
      </c>
      <c r="J115" s="238" t="s">
        <v>41</v>
      </c>
      <c r="K115" s="385">
        <v>140</v>
      </c>
      <c r="L115" s="238" t="str">
        <f>VLOOKUP(K115,選手名簿!$A$3:$Q$112,11,FALSE)</f>
        <v>北原　昂太</v>
      </c>
      <c r="M115" s="238" t="s">
        <v>31</v>
      </c>
      <c r="N115" s="238" t="str">
        <f>VLOOKUP(K115,選手名簿!$A$3:$Q$112,13,FALSE)</f>
        <v>芦　城</v>
      </c>
      <c r="O115" s="250">
        <f>VLOOKUP(K115,選手名簿!$A$3:$Q$112,14,FALSE)</f>
        <v>2</v>
      </c>
      <c r="P115" s="238" t="s">
        <v>41</v>
      </c>
      <c r="Q115" s="238">
        <v>6</v>
      </c>
      <c r="R115" s="238"/>
      <c r="S115" s="238" t="str">
        <f t="shared" si="3"/>
        <v>芦城</v>
      </c>
    </row>
    <row r="116" spans="1:19" s="57" customFormat="1" x14ac:dyDescent="0.2">
      <c r="A116" s="259">
        <v>146</v>
      </c>
      <c r="B116" s="263" t="s">
        <v>4</v>
      </c>
      <c r="C116" s="240">
        <v>42</v>
      </c>
      <c r="D116" s="240" t="s">
        <v>333</v>
      </c>
      <c r="E116" s="240"/>
      <c r="F116" s="240" t="s">
        <v>29</v>
      </c>
      <c r="G116" s="248">
        <v>4.0199999999999996</v>
      </c>
      <c r="H116" s="238" t="s">
        <v>31</v>
      </c>
      <c r="I116" s="249">
        <v>0.2</v>
      </c>
      <c r="J116" s="238" t="s">
        <v>41</v>
      </c>
      <c r="K116" s="385">
        <v>850</v>
      </c>
      <c r="L116" s="238" t="str">
        <f>VLOOKUP(K116,選手名簿!$A$3:$Q$112,11,FALSE)</f>
        <v>吉田　　匠</v>
      </c>
      <c r="M116" s="238" t="s">
        <v>31</v>
      </c>
      <c r="N116" s="238" t="str">
        <f>VLOOKUP(K116,選手名簿!$A$3:$Q$112,13,FALSE)</f>
        <v>松東みどり</v>
      </c>
      <c r="O116" s="250">
        <f>VLOOKUP(K116,選手名簿!$A$3:$Q$112,14,FALSE)</f>
        <v>1</v>
      </c>
      <c r="P116" s="238" t="s">
        <v>41</v>
      </c>
      <c r="Q116" s="238">
        <v>7</v>
      </c>
      <c r="R116" s="238"/>
      <c r="S116" s="238" t="str">
        <f t="shared" si="3"/>
        <v>松東</v>
      </c>
    </row>
    <row r="117" spans="1:19" s="57" customFormat="1" x14ac:dyDescent="0.2">
      <c r="A117" s="259">
        <v>524</v>
      </c>
      <c r="B117" s="263" t="s">
        <v>4</v>
      </c>
      <c r="C117" s="240">
        <v>42</v>
      </c>
      <c r="D117" s="240" t="s">
        <v>333</v>
      </c>
      <c r="E117" s="240"/>
      <c r="F117" s="240" t="s">
        <v>29</v>
      </c>
      <c r="G117" s="248">
        <v>3.86</v>
      </c>
      <c r="H117" s="238" t="s">
        <v>31</v>
      </c>
      <c r="I117" s="249">
        <v>2.2999999999999998</v>
      </c>
      <c r="J117" s="238" t="s">
        <v>41</v>
      </c>
      <c r="K117" s="385">
        <v>301</v>
      </c>
      <c r="L117" s="238" t="str">
        <f>VLOOKUP(K117,選手名簿!$A$3:$Q$112,11,FALSE)</f>
        <v>北　　智仁</v>
      </c>
      <c r="M117" s="238" t="s">
        <v>31</v>
      </c>
      <c r="N117" s="238" t="str">
        <f>VLOOKUP(K117,選手名簿!$A$3:$Q$112,13,FALSE)</f>
        <v>松　陽</v>
      </c>
      <c r="O117" s="250">
        <f>VLOOKUP(K117,選手名簿!$A$3:$Q$112,14,FALSE)</f>
        <v>1</v>
      </c>
      <c r="P117" s="238" t="s">
        <v>41</v>
      </c>
      <c r="Q117" s="238">
        <v>8</v>
      </c>
      <c r="R117" s="238"/>
      <c r="S117" s="238" t="str">
        <f t="shared" si="3"/>
        <v>松陽</v>
      </c>
    </row>
    <row r="118" spans="1:19" s="57" customFormat="1" x14ac:dyDescent="0.2">
      <c r="A118" s="252"/>
      <c r="B118" s="236"/>
      <c r="C118" s="238"/>
      <c r="D118" s="238"/>
      <c r="E118" s="238"/>
      <c r="F118" s="238"/>
      <c r="G118" s="248"/>
      <c r="H118" s="238"/>
      <c r="I118" s="249"/>
      <c r="J118" s="238"/>
      <c r="K118" s="385"/>
      <c r="L118" s="238"/>
      <c r="M118" s="238"/>
      <c r="N118" s="238"/>
      <c r="O118" s="238"/>
      <c r="P118" s="238"/>
      <c r="Q118" s="238"/>
      <c r="R118" s="238"/>
      <c r="S118" s="238" t="e">
        <f t="shared" si="3"/>
        <v>#N/A</v>
      </c>
    </row>
    <row r="119" spans="1:19" s="57" customFormat="1" x14ac:dyDescent="0.2">
      <c r="A119" s="238"/>
      <c r="B119" s="236"/>
      <c r="C119" s="238"/>
      <c r="D119" s="238"/>
      <c r="E119" s="238"/>
      <c r="F119" s="238"/>
      <c r="G119" s="248"/>
      <c r="H119" s="238"/>
      <c r="I119" s="254"/>
      <c r="J119" s="238"/>
      <c r="K119" s="385"/>
      <c r="L119" s="236"/>
      <c r="M119" s="238"/>
      <c r="N119" s="238"/>
      <c r="O119" s="238"/>
      <c r="P119" s="238"/>
      <c r="Q119" s="238"/>
      <c r="R119" s="238"/>
      <c r="S119" s="238" t="e">
        <f t="shared" si="3"/>
        <v>#N/A</v>
      </c>
    </row>
    <row r="120" spans="1:19" s="57" customFormat="1" x14ac:dyDescent="0.2">
      <c r="A120" s="238"/>
      <c r="B120" s="236"/>
      <c r="C120" s="238"/>
      <c r="D120" s="238"/>
      <c r="E120" s="238"/>
      <c r="F120" s="238"/>
      <c r="G120" s="248"/>
      <c r="H120" s="238"/>
      <c r="I120" s="254"/>
      <c r="J120" s="238"/>
      <c r="K120" s="385"/>
      <c r="L120" s="236"/>
      <c r="M120" s="238"/>
      <c r="N120" s="238"/>
      <c r="O120" s="238"/>
      <c r="P120" s="238"/>
      <c r="Q120" s="238"/>
      <c r="R120" s="238"/>
      <c r="S120" s="238" t="e">
        <f t="shared" si="3"/>
        <v>#N/A</v>
      </c>
    </row>
    <row r="121" spans="1:19" s="57" customFormat="1" x14ac:dyDescent="0.2">
      <c r="A121" s="238"/>
      <c r="B121" s="236"/>
      <c r="C121" s="238"/>
      <c r="D121" s="238"/>
      <c r="E121" s="238"/>
      <c r="F121" s="238"/>
      <c r="G121" s="248"/>
      <c r="H121" s="238"/>
      <c r="I121" s="254"/>
      <c r="J121" s="238"/>
      <c r="K121" s="385"/>
      <c r="L121" s="236"/>
      <c r="M121" s="238"/>
      <c r="N121" s="238"/>
      <c r="O121" s="238"/>
      <c r="P121" s="238"/>
      <c r="Q121" s="238"/>
      <c r="R121" s="238"/>
      <c r="S121" s="238" t="e">
        <f t="shared" si="3"/>
        <v>#N/A</v>
      </c>
    </row>
    <row r="122" spans="1:19" s="57" customFormat="1" x14ac:dyDescent="0.2">
      <c r="A122" s="238"/>
      <c r="B122" s="236"/>
      <c r="C122" s="238"/>
      <c r="D122" s="238"/>
      <c r="E122" s="238"/>
      <c r="F122" s="238"/>
      <c r="G122" s="248"/>
      <c r="H122" s="238"/>
      <c r="I122" s="254"/>
      <c r="J122" s="238"/>
      <c r="K122" s="385"/>
      <c r="L122" s="236"/>
      <c r="M122" s="238"/>
      <c r="N122" s="238"/>
      <c r="O122" s="238"/>
      <c r="P122" s="238"/>
      <c r="Q122" s="238"/>
      <c r="R122" s="238"/>
      <c r="S122" s="238" t="e">
        <f t="shared" si="3"/>
        <v>#N/A</v>
      </c>
    </row>
    <row r="123" spans="1:19" s="57" customFormat="1" x14ac:dyDescent="0.2">
      <c r="A123" s="238"/>
      <c r="B123" s="236"/>
      <c r="C123" s="238"/>
      <c r="D123" s="238"/>
      <c r="E123" s="238"/>
      <c r="F123" s="238"/>
      <c r="G123" s="248"/>
      <c r="H123" s="238"/>
      <c r="I123" s="254"/>
      <c r="J123" s="238"/>
      <c r="K123" s="385"/>
      <c r="L123" s="236"/>
      <c r="M123" s="238"/>
      <c r="N123" s="238"/>
      <c r="O123" s="238"/>
      <c r="P123" s="238"/>
      <c r="Q123" s="238"/>
      <c r="R123" s="238"/>
      <c r="S123" s="238" t="e">
        <f t="shared" si="3"/>
        <v>#N/A</v>
      </c>
    </row>
    <row r="124" spans="1:19" s="57" customFormat="1" x14ac:dyDescent="0.2">
      <c r="A124" s="238"/>
      <c r="B124" s="236"/>
      <c r="C124" s="238"/>
      <c r="D124" s="238"/>
      <c r="E124" s="238"/>
      <c r="F124" s="238"/>
      <c r="G124" s="248"/>
      <c r="H124" s="238"/>
      <c r="I124" s="254"/>
      <c r="J124" s="238"/>
      <c r="K124" s="385"/>
      <c r="L124" s="236"/>
      <c r="M124" s="238"/>
      <c r="N124" s="238"/>
      <c r="O124" s="238"/>
      <c r="P124" s="238"/>
      <c r="Q124" s="238"/>
      <c r="R124" s="238"/>
      <c r="S124" s="238" t="e">
        <f t="shared" si="3"/>
        <v>#N/A</v>
      </c>
    </row>
    <row r="125" spans="1:19" s="57" customFormat="1" x14ac:dyDescent="0.2">
      <c r="A125" s="238"/>
      <c r="B125" s="236"/>
      <c r="C125" s="238"/>
      <c r="D125" s="238"/>
      <c r="E125" s="238"/>
      <c r="F125" s="238"/>
      <c r="G125" s="248"/>
      <c r="H125" s="238"/>
      <c r="I125" s="254"/>
      <c r="J125" s="238"/>
      <c r="K125" s="385"/>
      <c r="L125" s="236"/>
      <c r="M125" s="238"/>
      <c r="N125" s="238"/>
      <c r="O125" s="238"/>
      <c r="P125" s="238"/>
      <c r="Q125" s="238"/>
      <c r="R125" s="238"/>
      <c r="S125" s="238" t="e">
        <f t="shared" si="3"/>
        <v>#N/A</v>
      </c>
    </row>
    <row r="126" spans="1:19" s="57" customFormat="1" x14ac:dyDescent="0.2">
      <c r="A126" s="238"/>
      <c r="B126" s="236"/>
      <c r="C126" s="238"/>
      <c r="D126" s="238"/>
      <c r="E126" s="238"/>
      <c r="F126" s="238"/>
      <c r="G126" s="248"/>
      <c r="H126" s="238"/>
      <c r="I126" s="254"/>
      <c r="J126" s="238"/>
      <c r="K126" s="385"/>
      <c r="L126" s="236"/>
      <c r="M126" s="238"/>
      <c r="N126" s="238"/>
      <c r="O126" s="238"/>
      <c r="P126" s="238"/>
      <c r="Q126" s="238"/>
      <c r="R126" s="238"/>
      <c r="S126" s="238" t="e">
        <f t="shared" si="3"/>
        <v>#N/A</v>
      </c>
    </row>
    <row r="127" spans="1:19" s="57" customFormat="1" x14ac:dyDescent="0.2">
      <c r="A127" s="238"/>
      <c r="B127" s="236"/>
      <c r="C127" s="238"/>
      <c r="D127" s="238"/>
      <c r="E127" s="238"/>
      <c r="F127" s="238"/>
      <c r="G127" s="248"/>
      <c r="H127" s="238"/>
      <c r="I127" s="254"/>
      <c r="J127" s="238"/>
      <c r="K127" s="385"/>
      <c r="L127" s="236"/>
      <c r="M127" s="238"/>
      <c r="N127" s="238"/>
      <c r="O127" s="238"/>
      <c r="P127" s="238"/>
      <c r="Q127" s="238"/>
      <c r="R127" s="238"/>
      <c r="S127" s="238" t="e">
        <f t="shared" si="3"/>
        <v>#N/A</v>
      </c>
    </row>
    <row r="128" spans="1:19" s="57" customFormat="1" x14ac:dyDescent="0.2">
      <c r="A128" s="238">
        <v>326</v>
      </c>
      <c r="B128" s="240" t="s">
        <v>5</v>
      </c>
      <c r="C128" s="240">
        <v>1</v>
      </c>
      <c r="D128" s="240" t="s">
        <v>12</v>
      </c>
      <c r="E128" s="264"/>
      <c r="F128" s="240" t="s">
        <v>29</v>
      </c>
      <c r="G128" s="248">
        <v>12.89</v>
      </c>
      <c r="H128" s="238" t="s">
        <v>31</v>
      </c>
      <c r="I128" s="249">
        <v>-1.8</v>
      </c>
      <c r="J128" s="238" t="s">
        <v>41</v>
      </c>
      <c r="K128" s="385">
        <v>569</v>
      </c>
      <c r="L128" s="238" t="str">
        <f>VLOOKUP(K128,選手名簿!$S$3:$AI$140,11,FALSE)</f>
        <v>清水あさみ</v>
      </c>
      <c r="M128" s="238" t="s">
        <v>31</v>
      </c>
      <c r="N128" s="238" t="str">
        <f>VLOOKUP(K128,選手名簿!$S$3:$AI$140,13,FALSE)</f>
        <v>南　部</v>
      </c>
      <c r="O128" s="250">
        <f>VLOOKUP(K128,選手名簿!$S$3:$AI$140,14,FALSE)</f>
        <v>2</v>
      </c>
      <c r="P128" s="238" t="s">
        <v>41</v>
      </c>
      <c r="Q128" s="238">
        <v>1</v>
      </c>
      <c r="R128" s="238"/>
      <c r="S128" s="238" t="str">
        <f t="shared" si="3"/>
        <v>南部</v>
      </c>
    </row>
    <row r="129" spans="1:21" s="57" customFormat="1" x14ac:dyDescent="0.2">
      <c r="A129" s="238">
        <v>81</v>
      </c>
      <c r="B129" s="240" t="s">
        <v>5</v>
      </c>
      <c r="C129" s="240">
        <v>1</v>
      </c>
      <c r="D129" s="240" t="s">
        <v>12</v>
      </c>
      <c r="E129" s="240"/>
      <c r="F129" s="240" t="s">
        <v>29</v>
      </c>
      <c r="G129" s="248">
        <v>13.66</v>
      </c>
      <c r="H129" s="238" t="s">
        <v>31</v>
      </c>
      <c r="I129" s="249">
        <v>-1.8</v>
      </c>
      <c r="J129" s="238" t="s">
        <v>41</v>
      </c>
      <c r="K129" s="385">
        <v>170</v>
      </c>
      <c r="L129" s="238" t="str">
        <f>VLOOKUP(K129,選手名簿!$S$3:$AI$140,11,FALSE)</f>
        <v>木田幸々萌</v>
      </c>
      <c r="M129" s="238" t="s">
        <v>31</v>
      </c>
      <c r="N129" s="238" t="str">
        <f>VLOOKUP(K129,選手名簿!$S$3:$AI$140,13,FALSE)</f>
        <v>芦　城</v>
      </c>
      <c r="O129" s="250">
        <f>VLOOKUP(K129,選手名簿!$S$3:$AI$140,14,FALSE)</f>
        <v>3</v>
      </c>
      <c r="P129" s="238" t="s">
        <v>41</v>
      </c>
      <c r="Q129" s="238">
        <v>2</v>
      </c>
      <c r="R129" s="238"/>
      <c r="S129" s="238" t="str">
        <f t="shared" si="3"/>
        <v>芦城</v>
      </c>
    </row>
    <row r="130" spans="1:21" s="57" customFormat="1" x14ac:dyDescent="0.2">
      <c r="A130" s="238">
        <v>316</v>
      </c>
      <c r="B130" s="240" t="s">
        <v>5</v>
      </c>
      <c r="C130" s="240">
        <v>1</v>
      </c>
      <c r="D130" s="240" t="s">
        <v>12</v>
      </c>
      <c r="E130" s="240"/>
      <c r="F130" s="240" t="s">
        <v>29</v>
      </c>
      <c r="G130" s="248">
        <v>13.69</v>
      </c>
      <c r="H130" s="238" t="s">
        <v>31</v>
      </c>
      <c r="I130" s="249">
        <v>-1.8</v>
      </c>
      <c r="J130" s="238" t="s">
        <v>41</v>
      </c>
      <c r="K130" s="385">
        <v>700</v>
      </c>
      <c r="L130" s="238" t="str">
        <f>VLOOKUP(K130,選手名簿!$S$3:$AI$140,11,FALSE)</f>
        <v>新　　百花</v>
      </c>
      <c r="M130" s="238" t="s">
        <v>31</v>
      </c>
      <c r="N130" s="238" t="str">
        <f>VLOOKUP(K130,選手名簿!$S$3:$AI$140,13,FALSE)</f>
        <v>国　府</v>
      </c>
      <c r="O130" s="250">
        <f>VLOOKUP(K130,選手名簿!$S$3:$AI$140,14,FALSE)</f>
        <v>3</v>
      </c>
      <c r="P130" s="238" t="s">
        <v>41</v>
      </c>
      <c r="Q130" s="238">
        <v>3</v>
      </c>
      <c r="R130" s="238"/>
      <c r="S130" s="238" t="str">
        <f t="shared" ref="S130:S193" si="5">VLOOKUP(N130,$U$3:$V$12,2)</f>
        <v>国府</v>
      </c>
    </row>
    <row r="131" spans="1:21" s="57" customFormat="1" x14ac:dyDescent="0.2">
      <c r="A131" s="238">
        <v>167</v>
      </c>
      <c r="B131" s="240" t="s">
        <v>5</v>
      </c>
      <c r="C131" s="240">
        <v>1</v>
      </c>
      <c r="D131" s="240" t="s">
        <v>12</v>
      </c>
      <c r="E131" s="240"/>
      <c r="F131" s="240" t="s">
        <v>29</v>
      </c>
      <c r="G131" s="248">
        <v>13.74</v>
      </c>
      <c r="H131" s="238" t="s">
        <v>31</v>
      </c>
      <c r="I131" s="249">
        <v>-1.8</v>
      </c>
      <c r="J131" s="238" t="s">
        <v>41</v>
      </c>
      <c r="K131" s="385">
        <v>601</v>
      </c>
      <c r="L131" s="238" t="str">
        <f>VLOOKUP(K131,選手名簿!$S$3:$AI$140,11,FALSE)</f>
        <v>深田　　零</v>
      </c>
      <c r="M131" s="238" t="s">
        <v>31</v>
      </c>
      <c r="N131" s="238" t="str">
        <f>VLOOKUP(K131,選手名簿!$S$3:$AI$140,13,FALSE)</f>
        <v>中　海</v>
      </c>
      <c r="O131" s="250">
        <f>VLOOKUP(K131,選手名簿!$S$3:$AI$140,14,FALSE)</f>
        <v>3</v>
      </c>
      <c r="P131" s="238" t="s">
        <v>41</v>
      </c>
      <c r="Q131" s="238">
        <v>4</v>
      </c>
      <c r="R131" s="238"/>
      <c r="S131" s="238" t="str">
        <f t="shared" si="5"/>
        <v>中海</v>
      </c>
    </row>
    <row r="132" spans="1:21" s="57" customFormat="1" x14ac:dyDescent="0.2">
      <c r="A132" s="238">
        <v>166</v>
      </c>
      <c r="B132" s="240" t="s">
        <v>5</v>
      </c>
      <c r="C132" s="240">
        <v>1</v>
      </c>
      <c r="D132" s="240" t="s">
        <v>12</v>
      </c>
      <c r="E132" s="240"/>
      <c r="F132" s="240" t="s">
        <v>29</v>
      </c>
      <c r="G132" s="248">
        <v>14.06</v>
      </c>
      <c r="H132" s="238" t="s">
        <v>31</v>
      </c>
      <c r="I132" s="249">
        <v>-1.8</v>
      </c>
      <c r="J132" s="238" t="s">
        <v>41</v>
      </c>
      <c r="K132" s="385">
        <v>238</v>
      </c>
      <c r="L132" s="238" t="str">
        <f>VLOOKUP(K132,選手名簿!$S$3:$AI$140,11,FALSE)</f>
        <v>田中　詩乃</v>
      </c>
      <c r="M132" s="238" t="s">
        <v>31</v>
      </c>
      <c r="N132" s="238" t="str">
        <f>VLOOKUP(K132,選手名簿!$S$3:$AI$140,13,FALSE)</f>
        <v>丸　内</v>
      </c>
      <c r="O132" s="250">
        <f>VLOOKUP(K132,選手名簿!$S$3:$AI$140,14,FALSE)</f>
        <v>3</v>
      </c>
      <c r="P132" s="238" t="s">
        <v>41</v>
      </c>
      <c r="Q132" s="238">
        <v>5</v>
      </c>
      <c r="R132" s="238"/>
      <c r="S132" s="238" t="str">
        <f t="shared" si="5"/>
        <v>丸内</v>
      </c>
    </row>
    <row r="133" spans="1:21" s="57" customFormat="1" x14ac:dyDescent="0.2">
      <c r="A133" s="238">
        <v>578</v>
      </c>
      <c r="B133" s="240" t="s">
        <v>5</v>
      </c>
      <c r="C133" s="240">
        <v>1</v>
      </c>
      <c r="D133" s="240" t="s">
        <v>12</v>
      </c>
      <c r="E133" s="240"/>
      <c r="F133" s="240" t="s">
        <v>29</v>
      </c>
      <c r="G133" s="248">
        <v>14.15</v>
      </c>
      <c r="H133" s="238" t="s">
        <v>31</v>
      </c>
      <c r="I133" s="249">
        <v>-1.8</v>
      </c>
      <c r="J133" s="238" t="s">
        <v>41</v>
      </c>
      <c r="K133" s="385">
        <v>389</v>
      </c>
      <c r="L133" s="238" t="str">
        <f>VLOOKUP(K133,選手名簿!$S$3:$AI$140,11,FALSE)</f>
        <v>立花　汐月</v>
      </c>
      <c r="M133" s="238" t="s">
        <v>31</v>
      </c>
      <c r="N133" s="238" t="str">
        <f>VLOOKUP(K133,選手名簿!$S$3:$AI$140,13,FALSE)</f>
        <v>松　陽</v>
      </c>
      <c r="O133" s="250">
        <f>VLOOKUP(K133,選手名簿!$S$3:$AI$140,14,FALSE)</f>
        <v>3</v>
      </c>
      <c r="P133" s="238" t="s">
        <v>41</v>
      </c>
      <c r="Q133" s="238">
        <v>6</v>
      </c>
      <c r="R133" s="238"/>
      <c r="S133" s="238" t="str">
        <f t="shared" si="5"/>
        <v>松陽</v>
      </c>
    </row>
    <row r="134" spans="1:21" s="57" customFormat="1" x14ac:dyDescent="0.2">
      <c r="A134" s="238">
        <v>314</v>
      </c>
      <c r="B134" s="240" t="s">
        <v>5</v>
      </c>
      <c r="C134" s="240">
        <v>1</v>
      </c>
      <c r="D134" s="240" t="s">
        <v>12</v>
      </c>
      <c r="E134" s="240"/>
      <c r="F134" s="240" t="s">
        <v>29</v>
      </c>
      <c r="G134" s="248">
        <v>14.26</v>
      </c>
      <c r="H134" s="238" t="s">
        <v>31</v>
      </c>
      <c r="I134" s="249">
        <v>-1.8</v>
      </c>
      <c r="J134" s="238" t="s">
        <v>41</v>
      </c>
      <c r="K134" s="385">
        <v>392</v>
      </c>
      <c r="L134" s="238" t="str">
        <f>VLOOKUP(K134,選手名簿!$S$3:$AI$140,11,FALSE)</f>
        <v>南　有愛瑠</v>
      </c>
      <c r="M134" s="238" t="s">
        <v>31</v>
      </c>
      <c r="N134" s="238" t="str">
        <f>VLOOKUP(K134,選手名簿!$S$3:$AI$140,13,FALSE)</f>
        <v>松　陽</v>
      </c>
      <c r="O134" s="250">
        <f>VLOOKUP(K134,選手名簿!$S$3:$AI$140,14,FALSE)</f>
        <v>3</v>
      </c>
      <c r="P134" s="238" t="s">
        <v>41</v>
      </c>
      <c r="Q134" s="238">
        <v>7</v>
      </c>
      <c r="R134" s="238"/>
      <c r="S134" s="238" t="str">
        <f t="shared" si="5"/>
        <v>松陽</v>
      </c>
    </row>
    <row r="135" spans="1:21" s="57" customFormat="1" x14ac:dyDescent="0.2">
      <c r="A135" s="238">
        <v>170</v>
      </c>
      <c r="B135" s="240" t="s">
        <v>5</v>
      </c>
      <c r="C135" s="240">
        <v>1</v>
      </c>
      <c r="D135" s="240" t="s">
        <v>12</v>
      </c>
      <c r="E135" s="240"/>
      <c r="F135" s="240" t="s">
        <v>29</v>
      </c>
      <c r="G135" s="248">
        <v>14.35</v>
      </c>
      <c r="H135" s="238" t="s">
        <v>31</v>
      </c>
      <c r="I135" s="249">
        <v>-1.8</v>
      </c>
      <c r="J135" s="238" t="s">
        <v>41</v>
      </c>
      <c r="K135" s="385">
        <v>239</v>
      </c>
      <c r="L135" s="238" t="str">
        <f>VLOOKUP(K135,選手名簿!$S$3:$AI$140,11,FALSE)</f>
        <v>藤本みのり</v>
      </c>
      <c r="M135" s="238" t="s">
        <v>31</v>
      </c>
      <c r="N135" s="238" t="str">
        <f>VLOOKUP(K135,選手名簿!$S$3:$AI$140,13,FALSE)</f>
        <v>丸　内</v>
      </c>
      <c r="O135" s="250">
        <f>VLOOKUP(K135,選手名簿!$S$3:$AI$140,14,FALSE)</f>
        <v>3</v>
      </c>
      <c r="P135" s="238" t="s">
        <v>41</v>
      </c>
      <c r="Q135" s="238">
        <v>8</v>
      </c>
      <c r="R135" s="238"/>
      <c r="S135" s="238" t="str">
        <f t="shared" si="5"/>
        <v>丸内</v>
      </c>
    </row>
    <row r="136" spans="1:21" s="57" customFormat="1" x14ac:dyDescent="0.2">
      <c r="A136" s="238"/>
      <c r="B136" s="236"/>
      <c r="C136" s="238"/>
      <c r="D136" s="238"/>
      <c r="E136" s="238"/>
      <c r="F136" s="238"/>
      <c r="G136" s="248"/>
      <c r="H136" s="238"/>
      <c r="I136" s="249"/>
      <c r="J136" s="238"/>
      <c r="K136" s="385"/>
      <c r="L136" s="238"/>
      <c r="M136" s="238"/>
      <c r="N136" s="238"/>
      <c r="O136" s="250"/>
      <c r="P136" s="238"/>
      <c r="Q136" s="238"/>
      <c r="R136" s="238"/>
      <c r="S136" s="238" t="e">
        <f t="shared" si="5"/>
        <v>#N/A</v>
      </c>
    </row>
    <row r="137" spans="1:21" s="57" customFormat="1" x14ac:dyDescent="0.2">
      <c r="A137" s="238">
        <v>326</v>
      </c>
      <c r="B137" s="240" t="s">
        <v>5</v>
      </c>
      <c r="C137" s="250">
        <v>2</v>
      </c>
      <c r="D137" s="238" t="s">
        <v>14</v>
      </c>
      <c r="E137" s="238"/>
      <c r="F137" s="238" t="s">
        <v>29</v>
      </c>
      <c r="G137" s="248">
        <v>26.72</v>
      </c>
      <c r="H137" s="238" t="s">
        <v>31</v>
      </c>
      <c r="I137" s="249">
        <v>0.1</v>
      </c>
      <c r="J137" s="238" t="s">
        <v>41</v>
      </c>
      <c r="K137" s="385">
        <v>569</v>
      </c>
      <c r="L137" s="238" t="str">
        <f>VLOOKUP(K137,選手名簿!$S$3:$AI$140,11,FALSE)</f>
        <v>清水あさみ</v>
      </c>
      <c r="M137" s="238" t="s">
        <v>31</v>
      </c>
      <c r="N137" s="238" t="str">
        <f>VLOOKUP(K137,選手名簿!$S$3:$AI$140,13,FALSE)</f>
        <v>南　部</v>
      </c>
      <c r="O137" s="250">
        <f>VLOOKUP(K137,選手名簿!$S$3:$AI$140,14,FALSE)</f>
        <v>2</v>
      </c>
      <c r="P137" s="238" t="s">
        <v>41</v>
      </c>
      <c r="Q137" s="238">
        <v>1</v>
      </c>
      <c r="R137" s="238"/>
      <c r="S137" s="238" t="str">
        <f t="shared" si="5"/>
        <v>南部</v>
      </c>
    </row>
    <row r="138" spans="1:21" s="57" customFormat="1" x14ac:dyDescent="0.2">
      <c r="A138" s="238">
        <v>232</v>
      </c>
      <c r="B138" s="240" t="s">
        <v>5</v>
      </c>
      <c r="C138" s="250">
        <v>2</v>
      </c>
      <c r="D138" s="238" t="s">
        <v>14</v>
      </c>
      <c r="E138" s="238"/>
      <c r="F138" s="238" t="s">
        <v>29</v>
      </c>
      <c r="G138" s="248">
        <v>28.18</v>
      </c>
      <c r="H138" s="238" t="s">
        <v>31</v>
      </c>
      <c r="I138" s="249">
        <v>0.1</v>
      </c>
      <c r="J138" s="238" t="s">
        <v>41</v>
      </c>
      <c r="K138" s="385">
        <v>601</v>
      </c>
      <c r="L138" s="238" t="str">
        <f>VLOOKUP(K138,選手名簿!$S$3:$AI$140,11,FALSE)</f>
        <v>深田　　零</v>
      </c>
      <c r="M138" s="238" t="s">
        <v>31</v>
      </c>
      <c r="N138" s="238" t="str">
        <f>VLOOKUP(K138,選手名簿!$S$3:$AI$140,13,FALSE)</f>
        <v>中　海</v>
      </c>
      <c r="O138" s="250">
        <f>VLOOKUP(K138,選手名簿!$S$3:$AI$140,14,FALSE)</f>
        <v>3</v>
      </c>
      <c r="P138" s="238" t="s">
        <v>41</v>
      </c>
      <c r="Q138" s="238">
        <v>2</v>
      </c>
      <c r="R138" s="238"/>
      <c r="S138" s="238" t="str">
        <f t="shared" si="5"/>
        <v>中海</v>
      </c>
    </row>
    <row r="139" spans="1:21" s="57" customFormat="1" x14ac:dyDescent="0.2">
      <c r="A139" s="238">
        <v>581</v>
      </c>
      <c r="B139" s="240" t="s">
        <v>5</v>
      </c>
      <c r="C139" s="250">
        <v>2</v>
      </c>
      <c r="D139" s="238" t="s">
        <v>14</v>
      </c>
      <c r="E139" s="238"/>
      <c r="F139" s="238" t="s">
        <v>29</v>
      </c>
      <c r="G139" s="248">
        <v>28.31</v>
      </c>
      <c r="H139" s="238" t="s">
        <v>31</v>
      </c>
      <c r="I139" s="249">
        <v>0.1</v>
      </c>
      <c r="J139" s="238" t="s">
        <v>41</v>
      </c>
      <c r="K139" s="385">
        <v>238</v>
      </c>
      <c r="L139" s="238" t="str">
        <f>VLOOKUP(K139,選手名簿!$S$3:$AI$140,11,FALSE)</f>
        <v>田中　詩乃</v>
      </c>
      <c r="M139" s="238" t="s">
        <v>31</v>
      </c>
      <c r="N139" s="238" t="str">
        <f>VLOOKUP(K139,選手名簿!$S$3:$AI$140,13,FALSE)</f>
        <v>丸　内</v>
      </c>
      <c r="O139" s="250">
        <f>VLOOKUP(K139,選手名簿!$S$3:$AI$140,14,FALSE)</f>
        <v>3</v>
      </c>
      <c r="P139" s="238" t="s">
        <v>41</v>
      </c>
      <c r="Q139" s="238">
        <v>3</v>
      </c>
      <c r="R139" s="238"/>
      <c r="S139" s="238" t="str">
        <f t="shared" si="5"/>
        <v>丸内</v>
      </c>
    </row>
    <row r="140" spans="1:21" s="57" customFormat="1" x14ac:dyDescent="0.2">
      <c r="A140" s="238">
        <v>344</v>
      </c>
      <c r="B140" s="240" t="s">
        <v>5</v>
      </c>
      <c r="C140" s="250">
        <v>2</v>
      </c>
      <c r="D140" s="238" t="s">
        <v>14</v>
      </c>
      <c r="E140" s="238"/>
      <c r="F140" s="238" t="s">
        <v>29</v>
      </c>
      <c r="G140" s="248">
        <v>28.74</v>
      </c>
      <c r="H140" s="238" t="s">
        <v>31</v>
      </c>
      <c r="I140" s="249">
        <v>0.1</v>
      </c>
      <c r="J140" s="238" t="s">
        <v>41</v>
      </c>
      <c r="K140" s="385">
        <v>170</v>
      </c>
      <c r="L140" s="238" t="str">
        <f>VLOOKUP(K140,選手名簿!$S$3:$AI$140,11,FALSE)</f>
        <v>木田幸々萌</v>
      </c>
      <c r="M140" s="238" t="s">
        <v>31</v>
      </c>
      <c r="N140" s="238" t="str">
        <f>VLOOKUP(K140,選手名簿!$S$3:$AI$140,13,FALSE)</f>
        <v>芦　城</v>
      </c>
      <c r="O140" s="250">
        <f>VLOOKUP(K140,選手名簿!$S$3:$AI$140,14,FALSE)</f>
        <v>3</v>
      </c>
      <c r="P140" s="238" t="s">
        <v>41</v>
      </c>
      <c r="Q140" s="238">
        <v>4</v>
      </c>
      <c r="R140" s="238"/>
      <c r="S140" s="238" t="str">
        <f t="shared" si="5"/>
        <v>芦城</v>
      </c>
    </row>
    <row r="141" spans="1:21" s="57" customFormat="1" x14ac:dyDescent="0.2">
      <c r="A141" s="238">
        <v>87</v>
      </c>
      <c r="B141" s="240" t="s">
        <v>5</v>
      </c>
      <c r="C141" s="250">
        <v>2</v>
      </c>
      <c r="D141" s="238" t="s">
        <v>14</v>
      </c>
      <c r="E141" s="238"/>
      <c r="F141" s="238" t="s">
        <v>29</v>
      </c>
      <c r="G141" s="248">
        <v>28.93</v>
      </c>
      <c r="H141" s="238" t="s">
        <v>31</v>
      </c>
      <c r="I141" s="249">
        <v>0.1</v>
      </c>
      <c r="J141" s="238" t="s">
        <v>41</v>
      </c>
      <c r="K141" s="385">
        <v>392</v>
      </c>
      <c r="L141" s="238" t="str">
        <f>VLOOKUP(K141,選手名簿!$S$3:$AI$140,11,FALSE)</f>
        <v>南　有愛瑠</v>
      </c>
      <c r="M141" s="238" t="s">
        <v>31</v>
      </c>
      <c r="N141" s="238" t="str">
        <f>VLOOKUP(K141,選手名簿!$S$3:$AI$140,13,FALSE)</f>
        <v>松　陽</v>
      </c>
      <c r="O141" s="250">
        <f>VLOOKUP(K141,選手名簿!$S$3:$AI$140,14,FALSE)</f>
        <v>3</v>
      </c>
      <c r="P141" s="238" t="s">
        <v>41</v>
      </c>
      <c r="Q141" s="238">
        <v>5</v>
      </c>
      <c r="R141" s="238"/>
      <c r="S141" s="238" t="str">
        <f t="shared" si="5"/>
        <v>松陽</v>
      </c>
    </row>
    <row r="142" spans="1:21" s="57" customFormat="1" x14ac:dyDescent="0.2">
      <c r="A142" s="238">
        <v>167</v>
      </c>
      <c r="B142" s="240" t="s">
        <v>5</v>
      </c>
      <c r="C142" s="250">
        <v>2</v>
      </c>
      <c r="D142" s="238" t="s">
        <v>14</v>
      </c>
      <c r="E142" s="238"/>
      <c r="F142" s="238" t="s">
        <v>29</v>
      </c>
      <c r="G142" s="248">
        <v>29.34</v>
      </c>
      <c r="H142" s="238" t="s">
        <v>31</v>
      </c>
      <c r="I142" s="249">
        <v>0.1</v>
      </c>
      <c r="J142" s="238" t="s">
        <v>41</v>
      </c>
      <c r="K142" s="385">
        <v>239</v>
      </c>
      <c r="L142" s="238" t="str">
        <f>VLOOKUP(K142,選手名簿!$S$3:$AI$140,11,FALSE)</f>
        <v>藤本みのり</v>
      </c>
      <c r="M142" s="238" t="s">
        <v>31</v>
      </c>
      <c r="N142" s="238" t="str">
        <f>VLOOKUP(K142,選手名簿!$S$3:$AI$140,13,FALSE)</f>
        <v>丸　内</v>
      </c>
      <c r="O142" s="250">
        <f>VLOOKUP(K142,選手名簿!$S$3:$AI$140,14,FALSE)</f>
        <v>3</v>
      </c>
      <c r="P142" s="238" t="s">
        <v>41</v>
      </c>
      <c r="Q142" s="238">
        <v>6</v>
      </c>
      <c r="R142" s="238"/>
      <c r="S142" s="238" t="str">
        <f t="shared" si="5"/>
        <v>丸内</v>
      </c>
    </row>
    <row r="143" spans="1:21" s="57" customFormat="1" x14ac:dyDescent="0.2">
      <c r="A143" s="238">
        <v>340</v>
      </c>
      <c r="B143" s="240" t="s">
        <v>5</v>
      </c>
      <c r="C143" s="250">
        <v>2</v>
      </c>
      <c r="D143" s="238" t="s">
        <v>14</v>
      </c>
      <c r="E143" s="238"/>
      <c r="F143" s="238" t="s">
        <v>29</v>
      </c>
      <c r="G143" s="248">
        <v>29.62</v>
      </c>
      <c r="H143" s="238" t="s">
        <v>31</v>
      </c>
      <c r="I143" s="249">
        <v>0.1</v>
      </c>
      <c r="J143" s="238" t="s">
        <v>41</v>
      </c>
      <c r="K143" s="385">
        <v>390</v>
      </c>
      <c r="L143" s="238" t="str">
        <f>VLOOKUP(K143,選手名簿!$S$3:$AI$140,11,FALSE)</f>
        <v>德田　朱里</v>
      </c>
      <c r="M143" s="238" t="s">
        <v>31</v>
      </c>
      <c r="N143" s="238" t="str">
        <f>VLOOKUP(K143,選手名簿!$S$3:$AI$140,13,FALSE)</f>
        <v>松　陽</v>
      </c>
      <c r="O143" s="250">
        <f>VLOOKUP(K143,選手名簿!$S$3:$AI$140,14,FALSE)</f>
        <v>3</v>
      </c>
      <c r="P143" s="238" t="s">
        <v>41</v>
      </c>
      <c r="Q143" s="238">
        <v>7</v>
      </c>
      <c r="R143" s="238"/>
      <c r="S143" s="238" t="str">
        <f t="shared" si="5"/>
        <v>松陽</v>
      </c>
      <c r="T143" s="56"/>
      <c r="U143" s="56"/>
    </row>
    <row r="144" spans="1:21" s="57" customFormat="1" x14ac:dyDescent="0.2">
      <c r="A144" s="238">
        <v>190</v>
      </c>
      <c r="B144" s="240" t="s">
        <v>5</v>
      </c>
      <c r="C144" s="250">
        <v>2</v>
      </c>
      <c r="D144" s="238" t="s">
        <v>14</v>
      </c>
      <c r="E144" s="238"/>
      <c r="F144" s="238" t="s">
        <v>29</v>
      </c>
      <c r="G144" s="248">
        <v>30.56</v>
      </c>
      <c r="H144" s="238" t="s">
        <v>31</v>
      </c>
      <c r="I144" s="249">
        <v>0.1</v>
      </c>
      <c r="J144" s="238" t="s">
        <v>41</v>
      </c>
      <c r="K144" s="385">
        <v>240</v>
      </c>
      <c r="L144" s="238" t="str">
        <f>VLOOKUP(K144,選手名簿!$S$3:$AI$140,11,FALSE)</f>
        <v>前田　帆乃</v>
      </c>
      <c r="M144" s="238" t="s">
        <v>31</v>
      </c>
      <c r="N144" s="238" t="str">
        <f>VLOOKUP(K144,選手名簿!$S$3:$AI$140,13,FALSE)</f>
        <v>丸　内</v>
      </c>
      <c r="O144" s="250">
        <f>VLOOKUP(K144,選手名簿!$S$3:$AI$140,14,FALSE)</f>
        <v>3</v>
      </c>
      <c r="P144" s="238" t="s">
        <v>41</v>
      </c>
      <c r="Q144" s="238">
        <v>8</v>
      </c>
      <c r="R144" s="238"/>
      <c r="S144" s="238" t="str">
        <f t="shared" si="5"/>
        <v>丸内</v>
      </c>
      <c r="T144" s="56"/>
      <c r="U144" s="56"/>
    </row>
    <row r="145" spans="1:21" s="57" customFormat="1" x14ac:dyDescent="0.2">
      <c r="A145" s="238"/>
      <c r="B145" s="236"/>
      <c r="C145" s="238"/>
      <c r="D145" s="238"/>
      <c r="E145" s="238"/>
      <c r="F145" s="238"/>
      <c r="G145" s="248"/>
      <c r="H145" s="238"/>
      <c r="I145" s="254"/>
      <c r="J145" s="238"/>
      <c r="K145" s="385"/>
      <c r="L145" s="238"/>
      <c r="M145" s="238"/>
      <c r="N145" s="238"/>
      <c r="O145" s="250"/>
      <c r="P145" s="238"/>
      <c r="Q145" s="238"/>
      <c r="R145" s="238"/>
      <c r="S145" s="238" t="e">
        <f t="shared" si="5"/>
        <v>#N/A</v>
      </c>
      <c r="T145" s="56"/>
      <c r="U145" s="56"/>
    </row>
    <row r="146" spans="1:21" s="57" customFormat="1" x14ac:dyDescent="0.2">
      <c r="A146" s="238">
        <v>225</v>
      </c>
      <c r="B146" s="240" t="s">
        <v>5</v>
      </c>
      <c r="C146" s="250">
        <v>4</v>
      </c>
      <c r="D146" s="238" t="s">
        <v>16</v>
      </c>
      <c r="E146" s="238">
        <v>2</v>
      </c>
      <c r="F146" s="238" t="s">
        <v>29</v>
      </c>
      <c r="G146" s="248">
        <v>27.18</v>
      </c>
      <c r="H146" s="238" t="s">
        <v>31</v>
      </c>
      <c r="I146" s="249"/>
      <c r="J146" s="238" t="s">
        <v>41</v>
      </c>
      <c r="K146" s="385">
        <v>237</v>
      </c>
      <c r="L146" s="238" t="str">
        <f>VLOOKUP(K146,選手名簿!$S$3:$AI$140,11,FALSE)</f>
        <v>大山さくら</v>
      </c>
      <c r="M146" s="238" t="s">
        <v>31</v>
      </c>
      <c r="N146" s="238" t="str">
        <f>VLOOKUP(K146,選手名簿!$S$3:$AI$140,13,FALSE)</f>
        <v>丸　内</v>
      </c>
      <c r="O146" s="250">
        <f>VLOOKUP(K146,選手名簿!$S$3:$AI$140,14,FALSE)</f>
        <v>3</v>
      </c>
      <c r="P146" s="238" t="s">
        <v>41</v>
      </c>
      <c r="Q146" s="238">
        <v>1</v>
      </c>
      <c r="R146" s="238"/>
      <c r="S146" s="238" t="str">
        <f t="shared" si="5"/>
        <v>丸内</v>
      </c>
      <c r="T146" s="56" t="str">
        <f t="shared" ref="T146:T153" si="6">FIXED(E146,0,TRUE)</f>
        <v>2</v>
      </c>
      <c r="U146" s="56" t="str">
        <f t="shared" ref="U146:U153" si="7">FIXED(G146,2,TRUE)</f>
        <v>27.18</v>
      </c>
    </row>
    <row r="147" spans="1:21" s="57" customFormat="1" x14ac:dyDescent="0.2">
      <c r="A147" s="238">
        <v>84</v>
      </c>
      <c r="B147" s="240" t="s">
        <v>5</v>
      </c>
      <c r="C147" s="250">
        <v>4</v>
      </c>
      <c r="D147" s="238" t="s">
        <v>16</v>
      </c>
      <c r="E147" s="238">
        <v>2</v>
      </c>
      <c r="F147" s="238" t="s">
        <v>29</v>
      </c>
      <c r="G147" s="248">
        <v>29.15</v>
      </c>
      <c r="H147" s="238" t="s">
        <v>31</v>
      </c>
      <c r="I147" s="249"/>
      <c r="J147" s="238" t="s">
        <v>41</v>
      </c>
      <c r="K147" s="385">
        <v>332</v>
      </c>
      <c r="L147" s="238" t="str">
        <f>VLOOKUP(K147,選手名簿!$S$3:$AI$140,11,FALSE)</f>
        <v>松山　桜彩</v>
      </c>
      <c r="M147" s="238" t="s">
        <v>31</v>
      </c>
      <c r="N147" s="238" t="str">
        <f>VLOOKUP(K147,選手名簿!$S$3:$AI$140,13,FALSE)</f>
        <v>松　陽</v>
      </c>
      <c r="O147" s="250">
        <f>VLOOKUP(K147,選手名簿!$S$3:$AI$140,14,FALSE)</f>
        <v>1</v>
      </c>
      <c r="P147" s="238" t="s">
        <v>41</v>
      </c>
      <c r="Q147" s="238">
        <v>2</v>
      </c>
      <c r="R147" s="238"/>
      <c r="S147" s="238" t="str">
        <f t="shared" si="5"/>
        <v>松陽</v>
      </c>
      <c r="T147" s="56" t="str">
        <f t="shared" si="6"/>
        <v>2</v>
      </c>
      <c r="U147" s="56" t="str">
        <f t="shared" si="7"/>
        <v>29.15</v>
      </c>
    </row>
    <row r="148" spans="1:21" s="57" customFormat="1" x14ac:dyDescent="0.2">
      <c r="A148" s="238">
        <v>82</v>
      </c>
      <c r="B148" s="240" t="s">
        <v>5</v>
      </c>
      <c r="C148" s="250">
        <v>4</v>
      </c>
      <c r="D148" s="238" t="s">
        <v>16</v>
      </c>
      <c r="E148" s="238">
        <v>2</v>
      </c>
      <c r="F148" s="238" t="s">
        <v>29</v>
      </c>
      <c r="G148" s="248">
        <v>30.81</v>
      </c>
      <c r="H148" s="238" t="s">
        <v>31</v>
      </c>
      <c r="I148" s="249"/>
      <c r="J148" s="238" t="s">
        <v>41</v>
      </c>
      <c r="K148" s="385">
        <v>304</v>
      </c>
      <c r="L148" s="238" t="str">
        <f>VLOOKUP(K148,選手名簿!$S$3:$AI$140,11,FALSE)</f>
        <v>菊池由季乃</v>
      </c>
      <c r="M148" s="238" t="s">
        <v>31</v>
      </c>
      <c r="N148" s="238" t="str">
        <f>VLOOKUP(K148,選手名簿!$S$3:$AI$140,13,FALSE)</f>
        <v>松　陽</v>
      </c>
      <c r="O148" s="250">
        <f>VLOOKUP(K148,選手名簿!$S$3:$AI$140,14,FALSE)</f>
        <v>2</v>
      </c>
      <c r="P148" s="238" t="s">
        <v>41</v>
      </c>
      <c r="Q148" s="238">
        <v>3</v>
      </c>
      <c r="R148" s="238"/>
      <c r="S148" s="238" t="str">
        <f t="shared" si="5"/>
        <v>松陽</v>
      </c>
      <c r="T148" s="56" t="str">
        <f t="shared" si="6"/>
        <v>2</v>
      </c>
      <c r="U148" s="56" t="str">
        <f t="shared" si="7"/>
        <v>30.81</v>
      </c>
    </row>
    <row r="149" spans="1:21" s="57" customFormat="1" x14ac:dyDescent="0.2">
      <c r="A149" s="238">
        <v>571</v>
      </c>
      <c r="B149" s="240" t="s">
        <v>5</v>
      </c>
      <c r="C149" s="250">
        <v>4</v>
      </c>
      <c r="D149" s="238" t="s">
        <v>16</v>
      </c>
      <c r="E149" s="238">
        <v>2</v>
      </c>
      <c r="F149" s="238" t="s">
        <v>29</v>
      </c>
      <c r="G149" s="248">
        <v>31.84</v>
      </c>
      <c r="H149" s="238" t="s">
        <v>31</v>
      </c>
      <c r="I149" s="249"/>
      <c r="J149" s="238" t="s">
        <v>41</v>
      </c>
      <c r="K149" s="385">
        <v>564</v>
      </c>
      <c r="L149" s="238" t="str">
        <f>VLOOKUP(K149,選手名簿!$S$3:$AI$140,11,FALSE)</f>
        <v>稲山未琉愛</v>
      </c>
      <c r="M149" s="238" t="s">
        <v>31</v>
      </c>
      <c r="N149" s="238" t="str">
        <f>VLOOKUP(K149,選手名簿!$S$3:$AI$140,13,FALSE)</f>
        <v>南　部</v>
      </c>
      <c r="O149" s="250">
        <f>VLOOKUP(K149,選手名簿!$S$3:$AI$140,14,FALSE)</f>
        <v>2</v>
      </c>
      <c r="P149" s="238" t="s">
        <v>41</v>
      </c>
      <c r="Q149" s="238">
        <v>4</v>
      </c>
      <c r="R149" s="238"/>
      <c r="S149" s="238" t="str">
        <f t="shared" si="5"/>
        <v>南部</v>
      </c>
      <c r="T149" s="56" t="str">
        <f t="shared" si="6"/>
        <v>2</v>
      </c>
      <c r="U149" s="56" t="str">
        <f t="shared" si="7"/>
        <v>31.84</v>
      </c>
    </row>
    <row r="150" spans="1:21" s="57" customFormat="1" x14ac:dyDescent="0.2">
      <c r="A150" s="238">
        <v>178</v>
      </c>
      <c r="B150" s="240" t="s">
        <v>5</v>
      </c>
      <c r="C150" s="250">
        <v>4</v>
      </c>
      <c r="D150" s="238" t="s">
        <v>16</v>
      </c>
      <c r="E150" s="238">
        <v>2</v>
      </c>
      <c r="F150" s="238" t="s">
        <v>29</v>
      </c>
      <c r="G150" s="248">
        <v>43.78</v>
      </c>
      <c r="H150" s="238" t="s">
        <v>31</v>
      </c>
      <c r="I150" s="249"/>
      <c r="J150" s="238" t="s">
        <v>41</v>
      </c>
      <c r="K150" s="385">
        <v>562</v>
      </c>
      <c r="L150" s="238" t="str">
        <f>VLOOKUP(K150,選手名簿!$S$3:$AI$140,11,FALSE)</f>
        <v>桂木　那桜</v>
      </c>
      <c r="M150" s="238" t="s">
        <v>31</v>
      </c>
      <c r="N150" s="238" t="str">
        <f>VLOOKUP(K150,選手名簿!$S$3:$AI$140,13,FALSE)</f>
        <v>南　部</v>
      </c>
      <c r="O150" s="250">
        <f>VLOOKUP(K150,選手名簿!$S$3:$AI$140,14,FALSE)</f>
        <v>3</v>
      </c>
      <c r="P150" s="238" t="s">
        <v>41</v>
      </c>
      <c r="Q150" s="238">
        <v>5</v>
      </c>
      <c r="R150" s="238"/>
      <c r="S150" s="238" t="str">
        <f t="shared" si="5"/>
        <v>南部</v>
      </c>
      <c r="T150" s="56" t="str">
        <f t="shared" si="6"/>
        <v>2</v>
      </c>
      <c r="U150" s="56" t="str">
        <f t="shared" si="7"/>
        <v>43.78</v>
      </c>
    </row>
    <row r="151" spans="1:21" s="57" customFormat="1" x14ac:dyDescent="0.2">
      <c r="A151" s="238">
        <v>236</v>
      </c>
      <c r="B151" s="240" t="s">
        <v>5</v>
      </c>
      <c r="C151" s="250">
        <v>4</v>
      </c>
      <c r="D151" s="238" t="s">
        <v>16</v>
      </c>
      <c r="E151" s="238">
        <v>2</v>
      </c>
      <c r="F151" s="238" t="s">
        <v>29</v>
      </c>
      <c r="G151" s="248">
        <v>44.06</v>
      </c>
      <c r="H151" s="238" t="s">
        <v>31</v>
      </c>
      <c r="I151" s="249"/>
      <c r="J151" s="238" t="s">
        <v>41</v>
      </c>
      <c r="K151" s="385">
        <v>245</v>
      </c>
      <c r="L151" s="238" t="str">
        <f>VLOOKUP(K151,選手名簿!$S$3:$AI$140,11,FALSE)</f>
        <v>古川　実奈</v>
      </c>
      <c r="M151" s="238" t="s">
        <v>31</v>
      </c>
      <c r="N151" s="238" t="str">
        <f>VLOOKUP(K151,選手名簿!$S$3:$AI$140,13,FALSE)</f>
        <v>丸　内</v>
      </c>
      <c r="O151" s="250">
        <f>VLOOKUP(K151,選手名簿!$S$3:$AI$140,14,FALSE)</f>
        <v>2</v>
      </c>
      <c r="P151" s="238" t="s">
        <v>41</v>
      </c>
      <c r="Q151" s="238">
        <v>6</v>
      </c>
      <c r="R151" s="238"/>
      <c r="S151" s="238" t="str">
        <f t="shared" si="5"/>
        <v>丸内</v>
      </c>
      <c r="T151" s="56" t="str">
        <f t="shared" si="6"/>
        <v>2</v>
      </c>
      <c r="U151" s="56" t="str">
        <f t="shared" si="7"/>
        <v>44.06</v>
      </c>
    </row>
    <row r="152" spans="1:21" s="57" customFormat="1" x14ac:dyDescent="0.2">
      <c r="A152" s="238">
        <v>328</v>
      </c>
      <c r="B152" s="240" t="s">
        <v>5</v>
      </c>
      <c r="C152" s="250">
        <v>4</v>
      </c>
      <c r="D152" s="238" t="s">
        <v>16</v>
      </c>
      <c r="E152" s="238">
        <v>2</v>
      </c>
      <c r="F152" s="238" t="s">
        <v>29</v>
      </c>
      <c r="G152" s="248">
        <v>44.16</v>
      </c>
      <c r="H152" s="238" t="s">
        <v>31</v>
      </c>
      <c r="I152" s="249"/>
      <c r="J152" s="238" t="s">
        <v>41</v>
      </c>
      <c r="K152" s="385">
        <v>175</v>
      </c>
      <c r="L152" s="238" t="str">
        <f>VLOOKUP(K152,選手名簿!$S$3:$AI$140,11,FALSE)</f>
        <v>松島　美詩</v>
      </c>
      <c r="M152" s="238" t="s">
        <v>31</v>
      </c>
      <c r="N152" s="238" t="str">
        <f>VLOOKUP(K152,選手名簿!$S$3:$AI$140,13,FALSE)</f>
        <v>芦　城</v>
      </c>
      <c r="O152" s="250">
        <f>VLOOKUP(K152,選手名簿!$S$3:$AI$140,14,FALSE)</f>
        <v>3</v>
      </c>
      <c r="P152" s="238" t="s">
        <v>41</v>
      </c>
      <c r="Q152" s="238">
        <v>7</v>
      </c>
      <c r="R152" s="238"/>
      <c r="S152" s="238" t="str">
        <f t="shared" si="5"/>
        <v>芦城</v>
      </c>
      <c r="T152" s="56" t="str">
        <f t="shared" si="6"/>
        <v>2</v>
      </c>
      <c r="U152" s="56" t="str">
        <f t="shared" si="7"/>
        <v>44.16</v>
      </c>
    </row>
    <row r="153" spans="1:21" s="57" customFormat="1" x14ac:dyDescent="0.2">
      <c r="A153" s="238">
        <v>869</v>
      </c>
      <c r="B153" s="240" t="s">
        <v>5</v>
      </c>
      <c r="C153" s="250">
        <v>4</v>
      </c>
      <c r="D153" s="238" t="s">
        <v>16</v>
      </c>
      <c r="E153" s="238">
        <v>2</v>
      </c>
      <c r="F153" s="238" t="s">
        <v>29</v>
      </c>
      <c r="G153" s="248">
        <v>44.53</v>
      </c>
      <c r="H153" s="238" t="s">
        <v>31</v>
      </c>
      <c r="I153" s="249"/>
      <c r="J153" s="238" t="s">
        <v>41</v>
      </c>
      <c r="K153" s="385">
        <v>563</v>
      </c>
      <c r="L153" s="238" t="str">
        <f>VLOOKUP(K153,選手名簿!$S$3:$AI$140,11,FALSE)</f>
        <v>宮元　愛里</v>
      </c>
      <c r="M153" s="238" t="s">
        <v>31</v>
      </c>
      <c r="N153" s="238" t="str">
        <f>VLOOKUP(K153,選手名簿!$S$3:$AI$140,13,FALSE)</f>
        <v>南　部</v>
      </c>
      <c r="O153" s="250">
        <f>VLOOKUP(K153,選手名簿!$S$3:$AI$140,14,FALSE)</f>
        <v>3</v>
      </c>
      <c r="P153" s="238" t="s">
        <v>41</v>
      </c>
      <c r="Q153" s="238">
        <v>8</v>
      </c>
      <c r="R153" s="238"/>
      <c r="S153" s="238" t="str">
        <f t="shared" si="5"/>
        <v>南部</v>
      </c>
      <c r="T153" s="56" t="str">
        <f t="shared" si="6"/>
        <v>2</v>
      </c>
      <c r="U153" s="56" t="str">
        <f t="shared" si="7"/>
        <v>44.53</v>
      </c>
    </row>
    <row r="154" spans="1:21" s="57" customFormat="1" x14ac:dyDescent="0.2">
      <c r="A154" s="238"/>
      <c r="B154" s="236"/>
      <c r="C154" s="238"/>
      <c r="D154" s="238"/>
      <c r="E154" s="238"/>
      <c r="F154" s="238"/>
      <c r="G154" s="248"/>
      <c r="H154" s="238"/>
      <c r="I154" s="254"/>
      <c r="J154" s="238"/>
      <c r="K154" s="385"/>
      <c r="L154" s="238"/>
      <c r="M154" s="238"/>
      <c r="N154" s="238"/>
      <c r="O154" s="250"/>
      <c r="P154" s="238"/>
      <c r="Q154" s="238"/>
      <c r="R154" s="238"/>
      <c r="S154" s="238" t="e">
        <f t="shared" si="5"/>
        <v>#N/A</v>
      </c>
      <c r="T154" s="56"/>
      <c r="U154" s="56"/>
    </row>
    <row r="155" spans="1:21" s="57" customFormat="1" x14ac:dyDescent="0.2">
      <c r="A155" s="238">
        <v>328</v>
      </c>
      <c r="B155" s="240" t="s">
        <v>5</v>
      </c>
      <c r="C155" s="250">
        <v>5</v>
      </c>
      <c r="D155" s="238" t="s">
        <v>17</v>
      </c>
      <c r="E155" s="238">
        <v>5</v>
      </c>
      <c r="F155" s="238" t="s">
        <v>29</v>
      </c>
      <c r="G155" s="248">
        <v>3.94</v>
      </c>
      <c r="H155" s="238" t="s">
        <v>31</v>
      </c>
      <c r="I155" s="249"/>
      <c r="J155" s="238" t="s">
        <v>41</v>
      </c>
      <c r="K155" s="385">
        <v>237</v>
      </c>
      <c r="L155" s="238" t="str">
        <f>VLOOKUP(K155,選手名簿!$S$3:$AI$140,11,FALSE)</f>
        <v>大山さくら</v>
      </c>
      <c r="M155" s="238" t="s">
        <v>31</v>
      </c>
      <c r="N155" s="238" t="str">
        <f>VLOOKUP(K155,選手名簿!$S$3:$AI$140,13,FALSE)</f>
        <v>丸　内</v>
      </c>
      <c r="O155" s="250">
        <f>VLOOKUP(K155,選手名簿!$S$3:$AI$140,14,FALSE)</f>
        <v>3</v>
      </c>
      <c r="P155" s="238" t="s">
        <v>41</v>
      </c>
      <c r="Q155" s="238">
        <v>1</v>
      </c>
      <c r="R155" s="238"/>
      <c r="S155" s="238" t="str">
        <f t="shared" si="5"/>
        <v>丸内</v>
      </c>
      <c r="T155" s="56" t="str">
        <f t="shared" ref="T155:T162" si="8">FIXED(E155,0,TRUE)</f>
        <v>5</v>
      </c>
      <c r="U155" s="56" t="str">
        <f t="shared" ref="U155:U162" si="9">FIXED(G155,2,TRUE)</f>
        <v>3.94</v>
      </c>
    </row>
    <row r="156" spans="1:21" s="57" customFormat="1" x14ac:dyDescent="0.2">
      <c r="A156" s="238">
        <v>82</v>
      </c>
      <c r="B156" s="240" t="s">
        <v>5</v>
      </c>
      <c r="C156" s="250">
        <v>5</v>
      </c>
      <c r="D156" s="238" t="s">
        <v>17</v>
      </c>
      <c r="E156" s="238">
        <v>5</v>
      </c>
      <c r="F156" s="238" t="s">
        <v>29</v>
      </c>
      <c r="G156" s="248">
        <v>21.86</v>
      </c>
      <c r="H156" s="238" t="s">
        <v>31</v>
      </c>
      <c r="I156" s="249"/>
      <c r="J156" s="238" t="s">
        <v>41</v>
      </c>
      <c r="K156" s="385">
        <v>570</v>
      </c>
      <c r="L156" s="238" t="str">
        <f>VLOOKUP(K156,選手名簿!$S$3:$AI$140,11,FALSE)</f>
        <v>塚本　彩友</v>
      </c>
      <c r="M156" s="238" t="s">
        <v>31</v>
      </c>
      <c r="N156" s="238" t="str">
        <f>VLOOKUP(K156,選手名簿!$S$3:$AI$140,13,FALSE)</f>
        <v>南　部</v>
      </c>
      <c r="O156" s="250">
        <f>VLOOKUP(K156,選手名簿!$S$3:$AI$140,14,FALSE)</f>
        <v>2</v>
      </c>
      <c r="P156" s="238" t="s">
        <v>41</v>
      </c>
      <c r="Q156" s="238">
        <v>2</v>
      </c>
      <c r="R156" s="238"/>
      <c r="S156" s="238" t="str">
        <f t="shared" si="5"/>
        <v>南部</v>
      </c>
      <c r="T156" s="56" t="str">
        <f t="shared" si="8"/>
        <v>5</v>
      </c>
      <c r="U156" s="56" t="str">
        <f t="shared" si="9"/>
        <v>21.86</v>
      </c>
    </row>
    <row r="157" spans="1:21" s="57" customFormat="1" x14ac:dyDescent="0.2">
      <c r="A157" s="238">
        <v>84</v>
      </c>
      <c r="B157" s="240" t="s">
        <v>5</v>
      </c>
      <c r="C157" s="250">
        <v>5</v>
      </c>
      <c r="D157" s="238" t="s">
        <v>17</v>
      </c>
      <c r="E157" s="238">
        <v>5</v>
      </c>
      <c r="F157" s="238" t="s">
        <v>29</v>
      </c>
      <c r="G157" s="248">
        <v>22.15</v>
      </c>
      <c r="H157" s="238" t="s">
        <v>31</v>
      </c>
      <c r="I157" s="249"/>
      <c r="J157" s="238" t="s">
        <v>41</v>
      </c>
      <c r="K157" s="385">
        <v>151</v>
      </c>
      <c r="L157" s="238" t="str">
        <f>VLOOKUP(K157,選手名簿!$S$3:$AI$140,11,FALSE)</f>
        <v>中村はるか</v>
      </c>
      <c r="M157" s="238" t="s">
        <v>31</v>
      </c>
      <c r="N157" s="238" t="str">
        <f>VLOOKUP(K157,選手名簿!$S$3:$AI$140,13,FALSE)</f>
        <v>芦　城</v>
      </c>
      <c r="O157" s="250">
        <f>VLOOKUP(K157,選手名簿!$S$3:$AI$140,14,FALSE)</f>
        <v>1</v>
      </c>
      <c r="P157" s="238" t="s">
        <v>41</v>
      </c>
      <c r="Q157" s="238">
        <v>3</v>
      </c>
      <c r="R157" s="238"/>
      <c r="S157" s="238" t="str">
        <f t="shared" si="5"/>
        <v>芦城</v>
      </c>
      <c r="T157" s="56" t="str">
        <f t="shared" si="8"/>
        <v>5</v>
      </c>
      <c r="U157" s="56" t="str">
        <f t="shared" si="9"/>
        <v>22.15</v>
      </c>
    </row>
    <row r="158" spans="1:21" s="57" customFormat="1" x14ac:dyDescent="0.2">
      <c r="A158" s="238">
        <v>235</v>
      </c>
      <c r="B158" s="240" t="s">
        <v>5</v>
      </c>
      <c r="C158" s="250">
        <v>5</v>
      </c>
      <c r="D158" s="238" t="s">
        <v>17</v>
      </c>
      <c r="E158" s="238">
        <v>5</v>
      </c>
      <c r="F158" s="238" t="s">
        <v>29</v>
      </c>
      <c r="G158" s="248">
        <v>34.1</v>
      </c>
      <c r="H158" s="238" t="s">
        <v>31</v>
      </c>
      <c r="I158" s="249"/>
      <c r="J158" s="238" t="s">
        <v>41</v>
      </c>
      <c r="K158" s="385">
        <v>304</v>
      </c>
      <c r="L158" s="238" t="str">
        <f>VLOOKUP(K158,選手名簿!$S$3:$AI$140,11,FALSE)</f>
        <v>菊池由季乃</v>
      </c>
      <c r="M158" s="238" t="s">
        <v>31</v>
      </c>
      <c r="N158" s="238" t="str">
        <f>VLOOKUP(K158,選手名簿!$S$3:$AI$140,13,FALSE)</f>
        <v>松　陽</v>
      </c>
      <c r="O158" s="250">
        <f>VLOOKUP(K158,選手名簿!$S$3:$AI$140,14,FALSE)</f>
        <v>2</v>
      </c>
      <c r="P158" s="238" t="s">
        <v>41</v>
      </c>
      <c r="Q158" s="238">
        <v>4</v>
      </c>
      <c r="R158" s="238"/>
      <c r="S158" s="238" t="str">
        <f t="shared" si="5"/>
        <v>松陽</v>
      </c>
      <c r="T158" s="56" t="str">
        <f t="shared" si="8"/>
        <v>5</v>
      </c>
      <c r="U158" s="56" t="str">
        <f t="shared" si="9"/>
        <v>34.10</v>
      </c>
    </row>
    <row r="159" spans="1:21" s="57" customFormat="1" x14ac:dyDescent="0.2">
      <c r="A159" s="238">
        <v>571</v>
      </c>
      <c r="B159" s="240" t="s">
        <v>5</v>
      </c>
      <c r="C159" s="250">
        <v>5</v>
      </c>
      <c r="D159" s="238" t="s">
        <v>17</v>
      </c>
      <c r="E159" s="238">
        <v>5</v>
      </c>
      <c r="F159" s="238" t="s">
        <v>29</v>
      </c>
      <c r="G159" s="248">
        <v>39.33</v>
      </c>
      <c r="H159" s="238" t="s">
        <v>31</v>
      </c>
      <c r="I159" s="249"/>
      <c r="J159" s="238" t="s">
        <v>41</v>
      </c>
      <c r="K159" s="385">
        <v>245</v>
      </c>
      <c r="L159" s="238" t="str">
        <f>VLOOKUP(K159,選手名簿!$S$3:$AI$140,11,FALSE)</f>
        <v>古川　実奈</v>
      </c>
      <c r="M159" s="238" t="s">
        <v>31</v>
      </c>
      <c r="N159" s="238" t="str">
        <f>VLOOKUP(K159,選手名簿!$S$3:$AI$140,13,FALSE)</f>
        <v>丸　内</v>
      </c>
      <c r="O159" s="250">
        <f>VLOOKUP(K159,選手名簿!$S$3:$AI$140,14,FALSE)</f>
        <v>2</v>
      </c>
      <c r="P159" s="238" t="s">
        <v>41</v>
      </c>
      <c r="Q159" s="238">
        <v>5</v>
      </c>
      <c r="R159" s="238"/>
      <c r="S159" s="238" t="str">
        <f t="shared" si="5"/>
        <v>丸内</v>
      </c>
      <c r="T159" s="56" t="str">
        <f t="shared" si="8"/>
        <v>5</v>
      </c>
      <c r="U159" s="56" t="str">
        <f t="shared" si="9"/>
        <v>39.33</v>
      </c>
    </row>
    <row r="160" spans="1:21" s="57" customFormat="1" x14ac:dyDescent="0.2">
      <c r="A160" s="238">
        <v>582</v>
      </c>
      <c r="B160" s="240" t="s">
        <v>5</v>
      </c>
      <c r="C160" s="250">
        <v>5</v>
      </c>
      <c r="D160" s="238" t="s">
        <v>17</v>
      </c>
      <c r="E160" s="238">
        <v>5</v>
      </c>
      <c r="F160" s="238" t="s">
        <v>29</v>
      </c>
      <c r="G160" s="248">
        <v>46.86</v>
      </c>
      <c r="H160" s="238" t="s">
        <v>31</v>
      </c>
      <c r="I160" s="249"/>
      <c r="J160" s="238" t="s">
        <v>41</v>
      </c>
      <c r="K160" s="385">
        <v>563</v>
      </c>
      <c r="L160" s="238" t="str">
        <f>VLOOKUP(K160,選手名簿!$S$3:$AI$140,11,FALSE)</f>
        <v>宮元　愛里</v>
      </c>
      <c r="M160" s="238" t="s">
        <v>31</v>
      </c>
      <c r="N160" s="238" t="str">
        <f>VLOOKUP(K160,選手名簿!$S$3:$AI$140,13,FALSE)</f>
        <v>南　部</v>
      </c>
      <c r="O160" s="250">
        <f>VLOOKUP(K160,選手名簿!$S$3:$AI$140,14,FALSE)</f>
        <v>3</v>
      </c>
      <c r="P160" s="238" t="s">
        <v>41</v>
      </c>
      <c r="Q160" s="238">
        <v>6</v>
      </c>
      <c r="R160" s="238"/>
      <c r="S160" s="238" t="str">
        <f t="shared" si="5"/>
        <v>南部</v>
      </c>
      <c r="T160" s="56" t="str">
        <f t="shared" si="8"/>
        <v>5</v>
      </c>
      <c r="U160" s="56" t="str">
        <f t="shared" si="9"/>
        <v>46.86</v>
      </c>
    </row>
    <row r="161" spans="1:24" s="57" customFormat="1" x14ac:dyDescent="0.2">
      <c r="A161" s="238">
        <v>341</v>
      </c>
      <c r="B161" s="240" t="s">
        <v>5</v>
      </c>
      <c r="C161" s="250">
        <v>5</v>
      </c>
      <c r="D161" s="238" t="s">
        <v>17</v>
      </c>
      <c r="E161" s="238">
        <v>5</v>
      </c>
      <c r="F161" s="238" t="s">
        <v>29</v>
      </c>
      <c r="G161" s="248">
        <v>47.45</v>
      </c>
      <c r="H161" s="238" t="s">
        <v>31</v>
      </c>
      <c r="I161" s="249"/>
      <c r="J161" s="238" t="s">
        <v>41</v>
      </c>
      <c r="K161" s="385">
        <v>562</v>
      </c>
      <c r="L161" s="238" t="str">
        <f>VLOOKUP(K161,選手名簿!$S$3:$AI$140,11,FALSE)</f>
        <v>桂木　那桜</v>
      </c>
      <c r="M161" s="238" t="s">
        <v>31</v>
      </c>
      <c r="N161" s="238" t="str">
        <f>VLOOKUP(K161,選手名簿!$S$3:$AI$140,13,FALSE)</f>
        <v>南　部</v>
      </c>
      <c r="O161" s="250">
        <f>VLOOKUP(K161,選手名簿!$S$3:$AI$140,14,FALSE)</f>
        <v>3</v>
      </c>
      <c r="P161" s="238" t="s">
        <v>41</v>
      </c>
      <c r="Q161" s="238">
        <v>7</v>
      </c>
      <c r="R161" s="238"/>
      <c r="S161" s="238" t="str">
        <f t="shared" si="5"/>
        <v>南部</v>
      </c>
      <c r="T161" s="56" t="str">
        <f t="shared" si="8"/>
        <v>5</v>
      </c>
      <c r="U161" s="56" t="str">
        <f t="shared" si="9"/>
        <v>47.45</v>
      </c>
    </row>
    <row r="162" spans="1:24" s="57" customFormat="1" x14ac:dyDescent="0.2">
      <c r="A162" s="238">
        <v>225</v>
      </c>
      <c r="B162" s="240" t="s">
        <v>5</v>
      </c>
      <c r="C162" s="250">
        <v>5</v>
      </c>
      <c r="D162" s="238" t="s">
        <v>17</v>
      </c>
      <c r="E162" s="238">
        <v>5</v>
      </c>
      <c r="F162" s="238" t="s">
        <v>29</v>
      </c>
      <c r="G162" s="248">
        <v>51.91</v>
      </c>
      <c r="H162" s="238" t="s">
        <v>31</v>
      </c>
      <c r="I162" s="249"/>
      <c r="J162" s="238" t="s">
        <v>41</v>
      </c>
      <c r="K162" s="385">
        <v>192</v>
      </c>
      <c r="L162" s="238" t="str">
        <f>VLOOKUP(K162,選手名簿!$S$3:$AI$140,11,FALSE)</f>
        <v>横田　里菜</v>
      </c>
      <c r="M162" s="238" t="s">
        <v>31</v>
      </c>
      <c r="N162" s="238" t="str">
        <f>VLOOKUP(K162,選手名簿!$S$3:$AI$140,13,FALSE)</f>
        <v>芦　城</v>
      </c>
      <c r="O162" s="250">
        <f>VLOOKUP(K162,選手名簿!$S$3:$AI$140,14,FALSE)</f>
        <v>2</v>
      </c>
      <c r="P162" s="238" t="s">
        <v>41</v>
      </c>
      <c r="Q162" s="238">
        <v>8</v>
      </c>
      <c r="R162" s="238"/>
      <c r="S162" s="238" t="str">
        <f t="shared" si="5"/>
        <v>芦城</v>
      </c>
      <c r="T162" s="56" t="str">
        <f t="shared" si="8"/>
        <v>5</v>
      </c>
      <c r="U162" s="56" t="str">
        <f t="shared" si="9"/>
        <v>51.91</v>
      </c>
    </row>
    <row r="163" spans="1:24" s="57" customFormat="1" x14ac:dyDescent="0.2">
      <c r="A163" s="238"/>
      <c r="B163" s="236"/>
      <c r="C163" s="238"/>
      <c r="D163" s="238"/>
      <c r="E163" s="238"/>
      <c r="F163" s="238"/>
      <c r="G163" s="248"/>
      <c r="H163" s="238"/>
      <c r="I163" s="254"/>
      <c r="J163" s="238"/>
      <c r="K163" s="385"/>
      <c r="L163" s="238"/>
      <c r="M163" s="238"/>
      <c r="N163" s="238"/>
      <c r="O163" s="250"/>
      <c r="P163" s="238"/>
      <c r="Q163" s="238"/>
      <c r="R163" s="238"/>
      <c r="S163" s="238" t="e">
        <f t="shared" si="5"/>
        <v>#N/A</v>
      </c>
      <c r="T163" s="56"/>
      <c r="U163" s="56"/>
    </row>
    <row r="164" spans="1:24" s="57" customFormat="1" x14ac:dyDescent="0.2">
      <c r="A164" s="238">
        <v>875</v>
      </c>
      <c r="B164" s="240" t="s">
        <v>5</v>
      </c>
      <c r="C164" s="250">
        <v>1.1000000000000001</v>
      </c>
      <c r="D164" s="238" t="s">
        <v>13</v>
      </c>
      <c r="E164" s="238"/>
      <c r="F164" s="238" t="s">
        <v>29</v>
      </c>
      <c r="G164" s="248">
        <v>13.65</v>
      </c>
      <c r="H164" s="238" t="s">
        <v>31</v>
      </c>
      <c r="I164" s="249">
        <v>-1.3</v>
      </c>
      <c r="J164" s="238" t="s">
        <v>41</v>
      </c>
      <c r="K164" s="385">
        <v>302</v>
      </c>
      <c r="L164" s="238" t="str">
        <f>VLOOKUP(K164,選手名簿!$S$3:$AI$140,11,FALSE)</f>
        <v>石本　愛佳</v>
      </c>
      <c r="M164" s="238" t="s">
        <v>31</v>
      </c>
      <c r="N164" s="238" t="str">
        <f>VLOOKUP(K164,選手名簿!$S$3:$AI$140,13,FALSE)</f>
        <v>松　陽</v>
      </c>
      <c r="O164" s="250">
        <f>VLOOKUP(K164,選手名簿!$S$3:$AI$140,14,FALSE)</f>
        <v>2</v>
      </c>
      <c r="P164" s="238" t="s">
        <v>41</v>
      </c>
      <c r="Q164" s="238">
        <v>1</v>
      </c>
      <c r="R164" s="238"/>
      <c r="S164" s="238" t="str">
        <f t="shared" si="5"/>
        <v>松陽</v>
      </c>
      <c r="T164" s="56"/>
      <c r="U164" s="56"/>
    </row>
    <row r="165" spans="1:24" s="57" customFormat="1" x14ac:dyDescent="0.2">
      <c r="A165" s="238">
        <v>85</v>
      </c>
      <c r="B165" s="240" t="s">
        <v>5</v>
      </c>
      <c r="C165" s="250">
        <v>1.1000000000000001</v>
      </c>
      <c r="D165" s="238" t="s">
        <v>13</v>
      </c>
      <c r="E165" s="238"/>
      <c r="F165" s="238" t="s">
        <v>29</v>
      </c>
      <c r="G165" s="248">
        <v>13.73</v>
      </c>
      <c r="H165" s="238" t="s">
        <v>31</v>
      </c>
      <c r="I165" s="249">
        <v>-1.3</v>
      </c>
      <c r="J165" s="238" t="s">
        <v>41</v>
      </c>
      <c r="K165" s="385">
        <v>308</v>
      </c>
      <c r="L165" s="238" t="str">
        <f>VLOOKUP(K165,選手名簿!$S$3:$AI$140,11,FALSE)</f>
        <v>築田　苺香</v>
      </c>
      <c r="M165" s="238" t="s">
        <v>31</v>
      </c>
      <c r="N165" s="238" t="str">
        <f>VLOOKUP(K165,選手名簿!$S$3:$AI$140,13,FALSE)</f>
        <v>松　陽</v>
      </c>
      <c r="O165" s="250">
        <f>VLOOKUP(K165,選手名簿!$S$3:$AI$140,14,FALSE)</f>
        <v>2</v>
      </c>
      <c r="P165" s="238" t="s">
        <v>41</v>
      </c>
      <c r="Q165" s="238">
        <v>3</v>
      </c>
      <c r="R165" s="238"/>
      <c r="S165" s="238" t="str">
        <f t="shared" si="5"/>
        <v>松陽</v>
      </c>
      <c r="T165" s="56"/>
      <c r="U165" s="56"/>
    </row>
    <row r="166" spans="1:24" s="57" customFormat="1" x14ac:dyDescent="0.2">
      <c r="A166" s="238">
        <v>232</v>
      </c>
      <c r="B166" s="240" t="s">
        <v>5</v>
      </c>
      <c r="C166" s="250">
        <v>1.1000000000000001</v>
      </c>
      <c r="D166" s="238" t="s">
        <v>13</v>
      </c>
      <c r="E166" s="238"/>
      <c r="F166" s="238" t="s">
        <v>29</v>
      </c>
      <c r="G166" s="248">
        <v>14.26</v>
      </c>
      <c r="H166" s="238" t="s">
        <v>31</v>
      </c>
      <c r="I166" s="249">
        <v>-1.3</v>
      </c>
      <c r="J166" s="238" t="s">
        <v>41</v>
      </c>
      <c r="K166" s="385">
        <v>196</v>
      </c>
      <c r="L166" s="238" t="str">
        <f>VLOOKUP(K166,選手名簿!$S$3:$AI$140,11,FALSE)</f>
        <v>山田　結衣</v>
      </c>
      <c r="M166" s="238" t="s">
        <v>31</v>
      </c>
      <c r="N166" s="238" t="str">
        <f>VLOOKUP(K166,選手名簿!$S$3:$AI$140,13,FALSE)</f>
        <v>芦　城</v>
      </c>
      <c r="O166" s="250">
        <f>VLOOKUP(K166,選手名簿!$S$3:$AI$140,14,FALSE)</f>
        <v>2</v>
      </c>
      <c r="P166" s="238" t="s">
        <v>41</v>
      </c>
      <c r="Q166" s="238">
        <v>2</v>
      </c>
      <c r="R166" s="238"/>
      <c r="S166" s="238" t="str">
        <f t="shared" si="5"/>
        <v>芦城</v>
      </c>
      <c r="T166" s="56"/>
      <c r="U166" s="56"/>
    </row>
    <row r="167" spans="1:24" s="57" customFormat="1" x14ac:dyDescent="0.2">
      <c r="A167" s="238">
        <v>369</v>
      </c>
      <c r="B167" s="240" t="s">
        <v>5</v>
      </c>
      <c r="C167" s="250">
        <v>1.1000000000000001</v>
      </c>
      <c r="D167" s="238" t="s">
        <v>13</v>
      </c>
      <c r="E167" s="238"/>
      <c r="F167" s="238" t="s">
        <v>29</v>
      </c>
      <c r="G167" s="248">
        <v>14.39</v>
      </c>
      <c r="H167" s="238" t="s">
        <v>31</v>
      </c>
      <c r="I167" s="249">
        <v>-1.3</v>
      </c>
      <c r="J167" s="238" t="s">
        <v>41</v>
      </c>
      <c r="K167" s="385">
        <v>303</v>
      </c>
      <c r="L167" s="238" t="str">
        <f>VLOOKUP(K167,選手名簿!$S$3:$AI$140,11,FALSE)</f>
        <v>大田　愛乃</v>
      </c>
      <c r="M167" s="238" t="s">
        <v>31</v>
      </c>
      <c r="N167" s="238" t="str">
        <f>VLOOKUP(K167,選手名簿!$S$3:$AI$140,13,FALSE)</f>
        <v>松　陽</v>
      </c>
      <c r="O167" s="250">
        <f>VLOOKUP(K167,選手名簿!$S$3:$AI$140,14,FALSE)</f>
        <v>2</v>
      </c>
      <c r="P167" s="238" t="s">
        <v>41</v>
      </c>
      <c r="Q167" s="238">
        <v>4</v>
      </c>
      <c r="R167" s="238"/>
      <c r="S167" s="238" t="str">
        <f t="shared" si="5"/>
        <v>松陽</v>
      </c>
      <c r="T167" s="56"/>
      <c r="U167" s="56"/>
    </row>
    <row r="168" spans="1:24" s="57" customFormat="1" x14ac:dyDescent="0.2">
      <c r="A168" s="238">
        <v>581</v>
      </c>
      <c r="B168" s="240" t="s">
        <v>5</v>
      </c>
      <c r="C168" s="250">
        <v>1.1000000000000001</v>
      </c>
      <c r="D168" s="238" t="s">
        <v>13</v>
      </c>
      <c r="E168" s="238"/>
      <c r="F168" s="238" t="s">
        <v>29</v>
      </c>
      <c r="G168" s="248">
        <v>14.65</v>
      </c>
      <c r="H168" s="238" t="s">
        <v>31</v>
      </c>
      <c r="I168" s="249">
        <v>-1.3</v>
      </c>
      <c r="J168" s="238" t="s">
        <v>41</v>
      </c>
      <c r="K168" s="385">
        <v>242</v>
      </c>
      <c r="L168" s="238" t="str">
        <f>VLOOKUP(K168,選手名簿!$S$3:$AI$140,11,FALSE)</f>
        <v>金谷　星来</v>
      </c>
      <c r="M168" s="238" t="s">
        <v>31</v>
      </c>
      <c r="N168" s="238" t="str">
        <f>VLOOKUP(K168,選手名簿!$S$3:$AI$140,13,FALSE)</f>
        <v>丸　内</v>
      </c>
      <c r="O168" s="250">
        <f>VLOOKUP(K168,選手名簿!$S$3:$AI$140,14,FALSE)</f>
        <v>2</v>
      </c>
      <c r="P168" s="238" t="s">
        <v>41</v>
      </c>
      <c r="Q168" s="238">
        <v>5</v>
      </c>
      <c r="R168" s="238"/>
      <c r="S168" s="238" t="str">
        <f t="shared" si="5"/>
        <v>丸内</v>
      </c>
      <c r="T168" s="56"/>
      <c r="U168" s="56"/>
    </row>
    <row r="169" spans="1:24" s="57" customFormat="1" x14ac:dyDescent="0.2">
      <c r="A169" s="238">
        <v>344</v>
      </c>
      <c r="B169" s="240" t="s">
        <v>5</v>
      </c>
      <c r="C169" s="250">
        <v>1.1000000000000001</v>
      </c>
      <c r="D169" s="238" t="s">
        <v>13</v>
      </c>
      <c r="E169" s="238"/>
      <c r="F169" s="238" t="s">
        <v>29</v>
      </c>
      <c r="G169" s="248">
        <v>14.88</v>
      </c>
      <c r="H169" s="238" t="s">
        <v>31</v>
      </c>
      <c r="I169" s="249">
        <v>-1.3</v>
      </c>
      <c r="J169" s="238" t="s">
        <v>41</v>
      </c>
      <c r="K169" s="385">
        <v>884</v>
      </c>
      <c r="L169" s="238" t="str">
        <f>VLOOKUP(K169,選手名簿!$S$3:$AI$140,11,FALSE)</f>
        <v>村田　夏希</v>
      </c>
      <c r="M169" s="238" t="s">
        <v>31</v>
      </c>
      <c r="N169" s="238" t="str">
        <f>VLOOKUP(K169,選手名簿!$S$3:$AI$140,13,FALSE)</f>
        <v>松東みどり</v>
      </c>
      <c r="O169" s="250">
        <f>VLOOKUP(K169,選手名簿!$S$3:$AI$140,14,FALSE)</f>
        <v>2</v>
      </c>
      <c r="P169" s="238" t="s">
        <v>41</v>
      </c>
      <c r="Q169" s="238">
        <v>6</v>
      </c>
      <c r="R169" s="238"/>
      <c r="S169" s="238" t="str">
        <f t="shared" si="5"/>
        <v>松東</v>
      </c>
      <c r="T169" s="56"/>
      <c r="U169" s="56"/>
    </row>
    <row r="170" spans="1:24" s="57" customFormat="1" x14ac:dyDescent="0.2">
      <c r="A170" s="238">
        <v>234</v>
      </c>
      <c r="B170" s="240" t="s">
        <v>5</v>
      </c>
      <c r="C170" s="250">
        <v>1.1000000000000001</v>
      </c>
      <c r="D170" s="238" t="s">
        <v>13</v>
      </c>
      <c r="E170" s="238"/>
      <c r="F170" s="238" t="s">
        <v>29</v>
      </c>
      <c r="G170" s="248">
        <v>14.91</v>
      </c>
      <c r="H170" s="238" t="s">
        <v>31</v>
      </c>
      <c r="I170" s="249">
        <v>-1.3</v>
      </c>
      <c r="J170" s="238" t="s">
        <v>41</v>
      </c>
      <c r="K170" s="385">
        <v>607</v>
      </c>
      <c r="L170" s="238" t="str">
        <f>VLOOKUP(K170,選手名簿!$S$3:$AI$140,11,FALSE)</f>
        <v>藤田　紗良</v>
      </c>
      <c r="M170" s="238" t="s">
        <v>31</v>
      </c>
      <c r="N170" s="238" t="str">
        <f>VLOOKUP(K170,選手名簿!$S$3:$AI$140,13,FALSE)</f>
        <v>中　海</v>
      </c>
      <c r="O170" s="250">
        <f>VLOOKUP(K170,選手名簿!$S$3:$AI$140,14,FALSE)</f>
        <v>1</v>
      </c>
      <c r="P170" s="238" t="s">
        <v>41</v>
      </c>
      <c r="Q170" s="238">
        <v>7</v>
      </c>
      <c r="R170" s="238"/>
      <c r="S170" s="238" t="str">
        <f t="shared" si="5"/>
        <v>中海</v>
      </c>
      <c r="T170" s="56"/>
      <c r="U170" s="56"/>
    </row>
    <row r="171" spans="1:24" s="57" customFormat="1" x14ac:dyDescent="0.2">
      <c r="A171" s="238">
        <v>155</v>
      </c>
      <c r="B171" s="240" t="s">
        <v>5</v>
      </c>
      <c r="C171" s="250">
        <v>1.1000000000000001</v>
      </c>
      <c r="D171" s="238" t="s">
        <v>13</v>
      </c>
      <c r="E171" s="238"/>
      <c r="F171" s="238" t="s">
        <v>29</v>
      </c>
      <c r="G171" s="248"/>
      <c r="H171" s="238" t="s">
        <v>31</v>
      </c>
      <c r="I171" s="249"/>
      <c r="J171" s="238" t="s">
        <v>41</v>
      </c>
      <c r="K171" s="385"/>
      <c r="L171" s="238" t="e">
        <f>VLOOKUP(K171,選手名簿!$S$3:$AI$140,11,FALSE)</f>
        <v>#N/A</v>
      </c>
      <c r="M171" s="238" t="s">
        <v>31</v>
      </c>
      <c r="N171" s="238" t="e">
        <f>VLOOKUP(K171,選手名簿!$S$3:$AI$140,13,FALSE)</f>
        <v>#N/A</v>
      </c>
      <c r="O171" s="250" t="e">
        <f>VLOOKUP(K171,選手名簿!$S$3:$AI$140,14,FALSE)</f>
        <v>#N/A</v>
      </c>
      <c r="P171" s="238" t="s">
        <v>41</v>
      </c>
      <c r="Q171" s="238"/>
      <c r="R171" s="238"/>
      <c r="S171" s="238" t="e">
        <f t="shared" si="5"/>
        <v>#N/A</v>
      </c>
      <c r="T171" s="56"/>
      <c r="U171" s="56"/>
    </row>
    <row r="172" spans="1:24" s="57" customFormat="1" x14ac:dyDescent="0.2">
      <c r="A172" s="238"/>
      <c r="B172" s="236"/>
      <c r="C172" s="238"/>
      <c r="D172" s="238"/>
      <c r="E172" s="238"/>
      <c r="F172" s="238"/>
      <c r="G172" s="248"/>
      <c r="H172" s="238"/>
      <c r="I172" s="254"/>
      <c r="J172" s="238"/>
      <c r="K172" s="385"/>
      <c r="L172" s="238"/>
      <c r="M172" s="238"/>
      <c r="N172" s="238"/>
      <c r="O172" s="250"/>
      <c r="P172" s="238"/>
      <c r="Q172" s="238"/>
      <c r="R172" s="238"/>
      <c r="S172" s="238" t="e">
        <f t="shared" si="5"/>
        <v>#N/A</v>
      </c>
      <c r="T172" s="56"/>
      <c r="U172" s="56"/>
    </row>
    <row r="173" spans="1:24" s="57" customFormat="1" x14ac:dyDescent="0.2">
      <c r="A173" s="238">
        <v>172</v>
      </c>
      <c r="B173" s="240" t="s">
        <v>5</v>
      </c>
      <c r="C173" s="250">
        <v>30</v>
      </c>
      <c r="D173" s="238" t="s">
        <v>25</v>
      </c>
      <c r="E173" s="238"/>
      <c r="F173" s="238" t="s">
        <v>29</v>
      </c>
      <c r="G173" s="248">
        <v>15.65</v>
      </c>
      <c r="H173" s="238" t="s">
        <v>31</v>
      </c>
      <c r="I173" s="249">
        <v>-2.8</v>
      </c>
      <c r="J173" s="238" t="s">
        <v>41</v>
      </c>
      <c r="K173" s="385">
        <v>700</v>
      </c>
      <c r="L173" s="238" t="str">
        <f>VLOOKUP(K173,選手名簿!$S$3:$AI$140,11,FALSE)</f>
        <v>新　　百花</v>
      </c>
      <c r="M173" s="238" t="s">
        <v>31</v>
      </c>
      <c r="N173" s="238" t="str">
        <f>VLOOKUP(K173,選手名簿!$S$3:$AI$140,13,FALSE)</f>
        <v>国　府</v>
      </c>
      <c r="O173" s="250">
        <f>VLOOKUP(K173,選手名簿!$S$3:$AI$140,14,FALSE)</f>
        <v>3</v>
      </c>
      <c r="P173" s="238" t="s">
        <v>41</v>
      </c>
      <c r="Q173" s="238">
        <v>1</v>
      </c>
      <c r="R173" s="238"/>
      <c r="S173" s="238" t="str">
        <f t="shared" si="5"/>
        <v>国府</v>
      </c>
      <c r="T173" s="56"/>
      <c r="U173" s="56"/>
    </row>
    <row r="174" spans="1:24" s="57" customFormat="1" x14ac:dyDescent="0.2">
      <c r="A174" s="238">
        <v>353</v>
      </c>
      <c r="B174" s="240" t="s">
        <v>5</v>
      </c>
      <c r="C174" s="250">
        <v>30</v>
      </c>
      <c r="D174" s="238" t="s">
        <v>25</v>
      </c>
      <c r="E174" s="238"/>
      <c r="F174" s="238" t="s">
        <v>29</v>
      </c>
      <c r="G174" s="248">
        <v>16.3</v>
      </c>
      <c r="H174" s="238" t="s">
        <v>31</v>
      </c>
      <c r="I174" s="249">
        <v>-2.8</v>
      </c>
      <c r="J174" s="238" t="s">
        <v>41</v>
      </c>
      <c r="K174" s="385">
        <v>308</v>
      </c>
      <c r="L174" s="238" t="str">
        <f>VLOOKUP(K174,選手名簿!$S$3:$AI$140,11,FALSE)</f>
        <v>築田　苺香</v>
      </c>
      <c r="M174" s="238" t="s">
        <v>31</v>
      </c>
      <c r="N174" s="238" t="str">
        <f>VLOOKUP(K174,選手名簿!$S$3:$AI$140,13,FALSE)</f>
        <v>松　陽</v>
      </c>
      <c r="O174" s="250">
        <f>VLOOKUP(K174,選手名簿!$S$3:$AI$140,14,FALSE)</f>
        <v>2</v>
      </c>
      <c r="P174" s="238" t="s">
        <v>41</v>
      </c>
      <c r="Q174" s="238">
        <v>2</v>
      </c>
      <c r="R174" s="238"/>
      <c r="S174" s="238" t="str">
        <f t="shared" si="5"/>
        <v>松陽</v>
      </c>
      <c r="T174" s="56"/>
      <c r="U174" s="56"/>
    </row>
    <row r="175" spans="1:24" s="57" customFormat="1" x14ac:dyDescent="0.2">
      <c r="A175" s="238">
        <v>179</v>
      </c>
      <c r="B175" s="240" t="s">
        <v>5</v>
      </c>
      <c r="C175" s="250">
        <v>30</v>
      </c>
      <c r="D175" s="238" t="s">
        <v>25</v>
      </c>
      <c r="E175" s="238"/>
      <c r="F175" s="238" t="s">
        <v>29</v>
      </c>
      <c r="G175" s="248">
        <v>17.91</v>
      </c>
      <c r="H175" s="238" t="s">
        <v>31</v>
      </c>
      <c r="I175" s="249">
        <v>-2.8</v>
      </c>
      <c r="J175" s="238" t="s">
        <v>41</v>
      </c>
      <c r="K175" s="385">
        <v>182</v>
      </c>
      <c r="L175" s="238" t="str">
        <f>VLOOKUP(K175,選手名簿!$S$3:$AI$140,11,FALSE)</f>
        <v>河島　伽凛</v>
      </c>
      <c r="M175" s="238" t="s">
        <v>31</v>
      </c>
      <c r="N175" s="238" t="str">
        <f>VLOOKUP(K175,選手名簿!$S$3:$AI$140,13,FALSE)</f>
        <v>芦　城</v>
      </c>
      <c r="O175" s="250">
        <f>VLOOKUP(K175,選手名簿!$S$3:$AI$140,14,FALSE)</f>
        <v>3</v>
      </c>
      <c r="P175" s="238" t="s">
        <v>41</v>
      </c>
      <c r="Q175" s="238">
        <v>3</v>
      </c>
      <c r="R175" s="238"/>
      <c r="S175" s="238" t="str">
        <f t="shared" si="5"/>
        <v>芦城</v>
      </c>
      <c r="T175" s="56"/>
      <c r="U175" s="56"/>
      <c r="V175" s="56"/>
      <c r="W175" s="56"/>
      <c r="X175" s="56"/>
    </row>
    <row r="176" spans="1:24" s="57" customFormat="1" x14ac:dyDescent="0.2">
      <c r="A176" s="238">
        <v>982</v>
      </c>
      <c r="B176" s="240" t="s">
        <v>5</v>
      </c>
      <c r="C176" s="250">
        <v>30</v>
      </c>
      <c r="D176" s="238" t="s">
        <v>25</v>
      </c>
      <c r="E176" s="238"/>
      <c r="F176" s="238" t="s">
        <v>29</v>
      </c>
      <c r="G176" s="248">
        <v>18.489999999999998</v>
      </c>
      <c r="H176" s="238" t="s">
        <v>31</v>
      </c>
      <c r="I176" s="249">
        <v>-2.8</v>
      </c>
      <c r="J176" s="238" t="s">
        <v>41</v>
      </c>
      <c r="K176" s="385">
        <v>193</v>
      </c>
      <c r="L176" s="238" t="str">
        <f>VLOOKUP(K176,選手名簿!$S$3:$AI$140,11,FALSE)</f>
        <v>前　　優杏</v>
      </c>
      <c r="M176" s="238" t="s">
        <v>31</v>
      </c>
      <c r="N176" s="238" t="str">
        <f>VLOOKUP(K176,選手名簿!$S$3:$AI$140,13,FALSE)</f>
        <v>芦　城</v>
      </c>
      <c r="O176" s="250">
        <f>VLOOKUP(K176,選手名簿!$S$3:$AI$140,14,FALSE)</f>
        <v>2</v>
      </c>
      <c r="P176" s="238" t="s">
        <v>41</v>
      </c>
      <c r="Q176" s="238">
        <v>4</v>
      </c>
      <c r="R176" s="238"/>
      <c r="S176" s="238" t="str">
        <f t="shared" si="5"/>
        <v>芦城</v>
      </c>
      <c r="T176" s="56"/>
      <c r="U176" s="56"/>
      <c r="V176" s="56"/>
      <c r="W176" s="56"/>
      <c r="X176" s="56"/>
    </row>
    <row r="177" spans="1:24" s="57" customFormat="1" x14ac:dyDescent="0.2">
      <c r="A177" s="238">
        <v>981</v>
      </c>
      <c r="B177" s="240" t="s">
        <v>5</v>
      </c>
      <c r="C177" s="250">
        <v>30</v>
      </c>
      <c r="D177" s="238" t="s">
        <v>25</v>
      </c>
      <c r="E177" s="238"/>
      <c r="F177" s="238" t="s">
        <v>29</v>
      </c>
      <c r="G177" s="248">
        <v>18.559999999999999</v>
      </c>
      <c r="H177" s="238" t="s">
        <v>31</v>
      </c>
      <c r="I177" s="249">
        <v>-2.8</v>
      </c>
      <c r="J177" s="238" t="s">
        <v>41</v>
      </c>
      <c r="K177" s="385">
        <v>305</v>
      </c>
      <c r="L177" s="238" t="str">
        <f>VLOOKUP(K177,選手名簿!$S$3:$AI$140,11,FALSE)</f>
        <v>久保　優衣</v>
      </c>
      <c r="M177" s="238" t="s">
        <v>31</v>
      </c>
      <c r="N177" s="238" t="str">
        <f>VLOOKUP(K177,選手名簿!$S$3:$AI$140,13,FALSE)</f>
        <v>松　陽</v>
      </c>
      <c r="O177" s="250">
        <f>VLOOKUP(K177,選手名簿!$S$3:$AI$140,14,FALSE)</f>
        <v>2</v>
      </c>
      <c r="P177" s="238" t="s">
        <v>41</v>
      </c>
      <c r="Q177" s="238">
        <v>5</v>
      </c>
      <c r="R177" s="238"/>
      <c r="S177" s="238" t="str">
        <f t="shared" si="5"/>
        <v>松陽</v>
      </c>
      <c r="T177" s="56"/>
      <c r="U177" s="56"/>
      <c r="V177" s="56"/>
      <c r="W177" s="56"/>
      <c r="X177" s="56"/>
    </row>
    <row r="178" spans="1:24" s="57" customFormat="1" x14ac:dyDescent="0.2">
      <c r="A178" s="238">
        <v>872</v>
      </c>
      <c r="B178" s="240" t="s">
        <v>5</v>
      </c>
      <c r="C178" s="250">
        <v>30</v>
      </c>
      <c r="D178" s="238" t="s">
        <v>25</v>
      </c>
      <c r="E178" s="238"/>
      <c r="F178" s="238" t="s">
        <v>29</v>
      </c>
      <c r="G178" s="248">
        <v>18.66</v>
      </c>
      <c r="H178" s="238" t="s">
        <v>31</v>
      </c>
      <c r="I178" s="249">
        <v>-2.8</v>
      </c>
      <c r="J178" s="238" t="s">
        <v>41</v>
      </c>
      <c r="K178" s="385">
        <v>306</v>
      </c>
      <c r="L178" s="238" t="str">
        <f>VLOOKUP(K178,選手名簿!$S$3:$AI$140,11,FALSE)</f>
        <v>島多　莉音</v>
      </c>
      <c r="M178" s="238" t="s">
        <v>31</v>
      </c>
      <c r="N178" s="238" t="str">
        <f>VLOOKUP(K178,選手名簿!$S$3:$AI$140,13,FALSE)</f>
        <v>松　陽</v>
      </c>
      <c r="O178" s="250">
        <f>VLOOKUP(K178,選手名簿!$S$3:$AI$140,14,FALSE)</f>
        <v>2</v>
      </c>
      <c r="P178" s="238" t="s">
        <v>41</v>
      </c>
      <c r="Q178" s="238">
        <v>6</v>
      </c>
      <c r="R178" s="238"/>
      <c r="S178" s="238" t="str">
        <f t="shared" si="5"/>
        <v>松陽</v>
      </c>
      <c r="T178" s="56"/>
      <c r="U178" s="56"/>
      <c r="V178" s="56"/>
      <c r="W178" s="56"/>
      <c r="X178" s="56"/>
    </row>
    <row r="179" spans="1:24" s="57" customFormat="1" x14ac:dyDescent="0.2">
      <c r="A179" s="238">
        <v>323</v>
      </c>
      <c r="B179" s="240" t="s">
        <v>5</v>
      </c>
      <c r="C179" s="240">
        <v>30</v>
      </c>
      <c r="D179" s="240" t="s">
        <v>25</v>
      </c>
      <c r="E179" s="240"/>
      <c r="F179" s="240" t="s">
        <v>29</v>
      </c>
      <c r="G179" s="248">
        <v>20.7</v>
      </c>
      <c r="H179" s="240" t="s">
        <v>31</v>
      </c>
      <c r="I179" s="249">
        <v>-2.8</v>
      </c>
      <c r="J179" s="240" t="s">
        <v>41</v>
      </c>
      <c r="K179" s="389">
        <v>194</v>
      </c>
      <c r="L179" s="238" t="str">
        <f>VLOOKUP(K179,選手名簿!$S$3:$AI$140,11,FALSE)</f>
        <v>中村　真菜</v>
      </c>
      <c r="M179" s="238" t="s">
        <v>31</v>
      </c>
      <c r="N179" s="238" t="str">
        <f>VLOOKUP(K179,選手名簿!$S$3:$AI$140,13,FALSE)</f>
        <v>芦　城</v>
      </c>
      <c r="O179" s="250">
        <f>VLOOKUP(K179,選手名簿!$S$3:$AI$140,14,FALSE)</f>
        <v>2</v>
      </c>
      <c r="P179" s="238" t="s">
        <v>41</v>
      </c>
      <c r="Q179" s="238">
        <v>7</v>
      </c>
      <c r="R179" s="238"/>
      <c r="S179" s="238" t="str">
        <f t="shared" si="5"/>
        <v>芦城</v>
      </c>
      <c r="T179" s="56"/>
      <c r="U179" s="56"/>
      <c r="V179" s="56"/>
      <c r="W179" s="56"/>
      <c r="X179" s="56"/>
    </row>
    <row r="180" spans="1:24" s="57" customFormat="1" x14ac:dyDescent="0.2">
      <c r="A180" s="238">
        <v>196</v>
      </c>
      <c r="B180" s="240" t="s">
        <v>5</v>
      </c>
      <c r="C180" s="250">
        <v>30</v>
      </c>
      <c r="D180" s="238" t="s">
        <v>25</v>
      </c>
      <c r="E180" s="238"/>
      <c r="F180" s="238" t="s">
        <v>29</v>
      </c>
      <c r="G180" s="248">
        <v>20.83</v>
      </c>
      <c r="H180" s="238" t="s">
        <v>31</v>
      </c>
      <c r="I180" s="249">
        <v>-2.8</v>
      </c>
      <c r="J180" s="238" t="s">
        <v>41</v>
      </c>
      <c r="K180" s="385">
        <v>572</v>
      </c>
      <c r="L180" s="238" t="str">
        <f>VLOOKUP(K180,選手名簿!$S$3:$AI$140,11,FALSE)</f>
        <v>中川紗來良</v>
      </c>
      <c r="M180" s="238" t="s">
        <v>31</v>
      </c>
      <c r="N180" s="238" t="str">
        <f>VLOOKUP(K180,選手名簿!$S$3:$AI$140,13,FALSE)</f>
        <v>南　部</v>
      </c>
      <c r="O180" s="250">
        <f>VLOOKUP(K180,選手名簿!$S$3:$AI$140,14,FALSE)</f>
        <v>2</v>
      </c>
      <c r="P180" s="238" t="s">
        <v>41</v>
      </c>
      <c r="Q180" s="238">
        <v>8</v>
      </c>
      <c r="R180" s="238"/>
      <c r="S180" s="238" t="str">
        <f t="shared" si="5"/>
        <v>南部</v>
      </c>
      <c r="T180" s="56"/>
      <c r="U180" s="56"/>
      <c r="V180" s="56"/>
      <c r="W180" s="56"/>
      <c r="X180" s="56"/>
    </row>
    <row r="181" spans="1:24" s="57" customFormat="1" x14ac:dyDescent="0.2">
      <c r="A181" s="238"/>
      <c r="B181" s="236"/>
      <c r="C181" s="238"/>
      <c r="D181" s="238"/>
      <c r="E181" s="238"/>
      <c r="F181" s="238"/>
      <c r="G181" s="248"/>
      <c r="H181" s="238"/>
      <c r="I181" s="254"/>
      <c r="J181" s="238"/>
      <c r="K181" s="385"/>
      <c r="L181" s="238"/>
      <c r="M181" s="238"/>
      <c r="N181" s="238"/>
      <c r="O181" s="250"/>
      <c r="P181" s="238"/>
      <c r="Q181" s="238"/>
      <c r="R181" s="238"/>
      <c r="S181" s="238" t="e">
        <f t="shared" si="5"/>
        <v>#N/A</v>
      </c>
      <c r="T181" s="56"/>
      <c r="U181" s="56"/>
      <c r="V181" s="56"/>
      <c r="W181" s="56"/>
      <c r="X181" s="56"/>
    </row>
    <row r="182" spans="1:24" s="57" customFormat="1" x14ac:dyDescent="0.2">
      <c r="A182" s="238"/>
      <c r="B182" s="238" t="s">
        <v>207</v>
      </c>
      <c r="C182" s="238">
        <v>20</v>
      </c>
      <c r="D182" s="238" t="s">
        <v>189</v>
      </c>
      <c r="E182" s="238"/>
      <c r="F182" s="238" t="s">
        <v>29</v>
      </c>
      <c r="G182" s="248">
        <v>52.28</v>
      </c>
      <c r="H182" s="56" t="s">
        <v>1272</v>
      </c>
      <c r="I182" s="249"/>
      <c r="J182" s="238"/>
      <c r="K182" s="385"/>
      <c r="L182" s="56" t="s">
        <v>1268</v>
      </c>
      <c r="M182" s="238" t="s">
        <v>31</v>
      </c>
      <c r="N182" s="238" t="e">
        <f>VLOOKUP(K182,選手名簿!$S$3:$AI$140,13,FALSE)</f>
        <v>#N/A</v>
      </c>
      <c r="O182" s="250" t="e">
        <f>VLOOKUP(K182,選手名簿!$S$3:$AI$140,14,FALSE)</f>
        <v>#N/A</v>
      </c>
      <c r="P182" s="238"/>
      <c r="Q182" s="238">
        <v>1</v>
      </c>
      <c r="R182" s="238"/>
      <c r="S182" s="238" t="str">
        <f>VLOOKUP(H182,$U$3:$V$12,2)</f>
        <v>松陽</v>
      </c>
      <c r="T182" s="56"/>
      <c r="U182" s="56"/>
      <c r="V182" s="56">
        <v>5</v>
      </c>
      <c r="W182" s="56">
        <v>6</v>
      </c>
      <c r="X182" s="56" t="s">
        <v>73</v>
      </c>
    </row>
    <row r="183" spans="1:24" s="57" customFormat="1" x14ac:dyDescent="0.2">
      <c r="A183" s="238"/>
      <c r="B183" s="238" t="s">
        <v>207</v>
      </c>
      <c r="C183" s="238">
        <v>20</v>
      </c>
      <c r="D183" s="238" t="s">
        <v>189</v>
      </c>
      <c r="E183" s="238"/>
      <c r="F183" s="238" t="s">
        <v>29</v>
      </c>
      <c r="G183" s="248">
        <v>53.03</v>
      </c>
      <c r="H183" s="56" t="s">
        <v>1273</v>
      </c>
      <c r="I183" s="249"/>
      <c r="J183" s="238"/>
      <c r="K183" s="385"/>
      <c r="L183" s="56" t="s">
        <v>1270</v>
      </c>
      <c r="M183" s="238" t="s">
        <v>31</v>
      </c>
      <c r="N183" s="238" t="e">
        <f>VLOOKUP(K183,選手名簿!$S$3:$AI$140,13,FALSE)</f>
        <v>#N/A</v>
      </c>
      <c r="O183" s="250" t="e">
        <f>VLOOKUP(K183,選手名簿!$S$3:$AI$140,14,FALSE)</f>
        <v>#N/A</v>
      </c>
      <c r="P183" s="238"/>
      <c r="Q183" s="238">
        <v>2</v>
      </c>
      <c r="R183" s="238"/>
      <c r="S183" s="238" t="str">
        <f t="shared" ref="S183:S188" si="10">VLOOKUP(H183,$U$3:$V$12,2)</f>
        <v>南部</v>
      </c>
      <c r="T183" s="56"/>
      <c r="U183" s="56"/>
      <c r="V183" s="56">
        <v>6</v>
      </c>
      <c r="W183" s="56">
        <v>6</v>
      </c>
      <c r="X183" s="56"/>
    </row>
    <row r="184" spans="1:24" s="57" customFormat="1" x14ac:dyDescent="0.2">
      <c r="A184" s="238"/>
      <c r="B184" s="238" t="s">
        <v>207</v>
      </c>
      <c r="C184" s="238">
        <v>20</v>
      </c>
      <c r="D184" s="238" t="s">
        <v>189</v>
      </c>
      <c r="E184" s="238"/>
      <c r="F184" s="238" t="s">
        <v>29</v>
      </c>
      <c r="G184" s="248">
        <v>53.97</v>
      </c>
      <c r="H184" s="56" t="s">
        <v>1252</v>
      </c>
      <c r="I184" s="249"/>
      <c r="J184" s="238"/>
      <c r="K184" s="385"/>
      <c r="L184" s="56" t="s">
        <v>1269</v>
      </c>
      <c r="M184" s="238" t="s">
        <v>31</v>
      </c>
      <c r="N184" s="238" t="e">
        <f>VLOOKUP(K184,選手名簿!$S$3:$AI$140,13,FALSE)</f>
        <v>#N/A</v>
      </c>
      <c r="O184" s="250" t="e">
        <f>VLOOKUP(K184,選手名簿!$S$3:$AI$140,14,FALSE)</f>
        <v>#N/A</v>
      </c>
      <c r="P184" s="238"/>
      <c r="Q184" s="238">
        <v>3</v>
      </c>
      <c r="R184" s="238"/>
      <c r="S184" s="238" t="str">
        <f t="shared" si="10"/>
        <v>丸内</v>
      </c>
      <c r="T184" s="56"/>
      <c r="U184" s="56"/>
      <c r="V184" s="56">
        <v>6</v>
      </c>
      <c r="W184" s="56">
        <v>6</v>
      </c>
      <c r="X184" s="56"/>
    </row>
    <row r="185" spans="1:24" s="57" customFormat="1" x14ac:dyDescent="0.2">
      <c r="A185" s="238"/>
      <c r="B185" s="238" t="s">
        <v>207</v>
      </c>
      <c r="C185" s="238">
        <v>20</v>
      </c>
      <c r="D185" s="238" t="s">
        <v>189</v>
      </c>
      <c r="E185" s="238"/>
      <c r="F185" s="238" t="s">
        <v>29</v>
      </c>
      <c r="G185" s="248">
        <v>55.94</v>
      </c>
      <c r="H185" s="56" t="s">
        <v>1280</v>
      </c>
      <c r="I185" s="249"/>
      <c r="J185" s="238"/>
      <c r="K185" s="385"/>
      <c r="L185" s="56" t="s">
        <v>1281</v>
      </c>
      <c r="M185" s="238" t="s">
        <v>31</v>
      </c>
      <c r="N185" s="238" t="e">
        <f>VLOOKUP(K185,選手名簿!$S$3:$AI$140,13,FALSE)</f>
        <v>#N/A</v>
      </c>
      <c r="O185" s="250" t="e">
        <f>VLOOKUP(K185,選手名簿!$S$3:$AI$140,14,FALSE)</f>
        <v>#N/A</v>
      </c>
      <c r="P185" s="238"/>
      <c r="Q185" s="238">
        <v>4</v>
      </c>
      <c r="R185" s="238"/>
      <c r="S185" s="238" t="str">
        <f t="shared" si="10"/>
        <v>芦城</v>
      </c>
      <c r="T185" s="56"/>
      <c r="U185" s="56"/>
      <c r="V185" s="56">
        <v>6</v>
      </c>
      <c r="W185" s="56">
        <v>6</v>
      </c>
      <c r="X185" s="56"/>
    </row>
    <row r="186" spans="1:24" s="57" customFormat="1" x14ac:dyDescent="0.2">
      <c r="A186" s="238"/>
      <c r="B186" s="238" t="s">
        <v>207</v>
      </c>
      <c r="C186" s="238">
        <v>20</v>
      </c>
      <c r="D186" s="238" t="s">
        <v>189</v>
      </c>
      <c r="E186" s="238"/>
      <c r="F186" s="238" t="s">
        <v>29</v>
      </c>
      <c r="G186" s="248">
        <v>57.8</v>
      </c>
      <c r="H186" s="56" t="s">
        <v>1275</v>
      </c>
      <c r="I186" s="249"/>
      <c r="J186" s="238"/>
      <c r="K186" s="385"/>
      <c r="L186" s="56" t="s">
        <v>1271</v>
      </c>
      <c r="M186" s="238" t="s">
        <v>31</v>
      </c>
      <c r="N186" s="238" t="e">
        <f>VLOOKUP(K186,選手名簿!$S$3:$AI$140,13,FALSE)</f>
        <v>#N/A</v>
      </c>
      <c r="O186" s="250" t="e">
        <f>VLOOKUP(K186,選手名簿!$S$3:$AI$140,14,FALSE)</f>
        <v>#N/A</v>
      </c>
      <c r="P186" s="238"/>
      <c r="Q186" s="238">
        <v>5</v>
      </c>
      <c r="R186" s="238"/>
      <c r="S186" s="238" t="str">
        <f t="shared" si="10"/>
        <v>板津</v>
      </c>
      <c r="T186" s="56"/>
      <c r="U186" s="56"/>
      <c r="V186" s="56">
        <v>6</v>
      </c>
      <c r="W186" s="56">
        <v>6</v>
      </c>
      <c r="X186" s="56"/>
    </row>
    <row r="187" spans="1:24" s="57" customFormat="1" x14ac:dyDescent="0.2">
      <c r="A187" s="238"/>
      <c r="B187" s="238" t="s">
        <v>207</v>
      </c>
      <c r="C187" s="238">
        <v>20</v>
      </c>
      <c r="D187" s="238" t="s">
        <v>189</v>
      </c>
      <c r="E187" s="238"/>
      <c r="F187" s="238" t="s">
        <v>29</v>
      </c>
      <c r="G187" s="248">
        <v>61.43</v>
      </c>
      <c r="H187" s="56" t="s">
        <v>1276</v>
      </c>
      <c r="I187" s="249"/>
      <c r="J187" s="238"/>
      <c r="K187" s="385"/>
      <c r="L187" s="238" t="s">
        <v>1267</v>
      </c>
      <c r="M187" s="238" t="s">
        <v>31</v>
      </c>
      <c r="N187" s="238" t="e">
        <f>VLOOKUP(K187,選手名簿!$S$3:$AI$140,13,FALSE)</f>
        <v>#N/A</v>
      </c>
      <c r="O187" s="250" t="e">
        <f>VLOOKUP(K187,選手名簿!$S$3:$AI$140,14,FALSE)</f>
        <v>#N/A</v>
      </c>
      <c r="P187" s="238"/>
      <c r="Q187" s="238">
        <v>6</v>
      </c>
      <c r="R187" s="238"/>
      <c r="S187" s="238" t="str">
        <f t="shared" si="10"/>
        <v>安宅</v>
      </c>
      <c r="T187" s="56"/>
      <c r="U187" s="56"/>
      <c r="V187" s="56">
        <v>6</v>
      </c>
      <c r="W187" s="56">
        <v>6</v>
      </c>
      <c r="X187" s="56"/>
    </row>
    <row r="188" spans="1:24" s="57" customFormat="1" x14ac:dyDescent="0.2">
      <c r="A188" s="238"/>
      <c r="B188" s="238" t="s">
        <v>207</v>
      </c>
      <c r="C188" s="238">
        <v>20</v>
      </c>
      <c r="D188" s="238" t="s">
        <v>189</v>
      </c>
      <c r="E188" s="238"/>
      <c r="F188" s="238" t="s">
        <v>29</v>
      </c>
      <c r="G188" s="248"/>
      <c r="H188" s="238"/>
      <c r="I188" s="249"/>
      <c r="J188" s="238"/>
      <c r="K188" s="385"/>
      <c r="L188" s="238" t="e">
        <f>VLOOKUP(K188,選手名簿!$S$3:$AI$140,11,FALSE)</f>
        <v>#N/A</v>
      </c>
      <c r="M188" s="238" t="s">
        <v>31</v>
      </c>
      <c r="N188" s="238" t="e">
        <f>VLOOKUP(K188,選手名簿!$S$3:$AI$140,13,FALSE)</f>
        <v>#N/A</v>
      </c>
      <c r="O188" s="250" t="e">
        <f>VLOOKUP(K188,選手名簿!$S$3:$AI$140,14,FALSE)</f>
        <v>#N/A</v>
      </c>
      <c r="P188" s="238"/>
      <c r="Q188" s="238">
        <v>7</v>
      </c>
      <c r="R188" s="238"/>
      <c r="S188" s="238" t="e">
        <f t="shared" si="10"/>
        <v>#N/A</v>
      </c>
      <c r="T188" s="56"/>
      <c r="U188" s="56"/>
      <c r="V188" s="56">
        <v>6</v>
      </c>
      <c r="W188" s="56">
        <v>6</v>
      </c>
      <c r="X188" s="56"/>
    </row>
    <row r="189" spans="1:24" s="57" customFormat="1" x14ac:dyDescent="0.2">
      <c r="A189" s="238"/>
      <c r="B189" s="238" t="s">
        <v>207</v>
      </c>
      <c r="C189" s="238">
        <v>20</v>
      </c>
      <c r="D189" s="238" t="s">
        <v>189</v>
      </c>
      <c r="E189" s="238"/>
      <c r="F189" s="238" t="s">
        <v>29</v>
      </c>
      <c r="G189" s="248"/>
      <c r="H189" s="238"/>
      <c r="I189" s="249"/>
      <c r="J189" s="238"/>
      <c r="K189" s="385"/>
      <c r="L189" s="238" t="e">
        <f>VLOOKUP(K189,選手名簿!$S$3:$AI$140,11,FALSE)</f>
        <v>#N/A</v>
      </c>
      <c r="M189" s="238" t="s">
        <v>31</v>
      </c>
      <c r="N189" s="238" t="e">
        <f>VLOOKUP(K189,選手名簿!$S$3:$AI$140,13,FALSE)</f>
        <v>#N/A</v>
      </c>
      <c r="O189" s="250" t="e">
        <f>VLOOKUP(K189,選手名簿!$S$3:$AI$140,14,FALSE)</f>
        <v>#N/A</v>
      </c>
      <c r="P189" s="238"/>
      <c r="Q189" s="238">
        <v>8</v>
      </c>
      <c r="R189" s="238"/>
      <c r="S189" s="238" t="e">
        <f t="shared" si="5"/>
        <v>#N/A</v>
      </c>
      <c r="T189" s="56"/>
      <c r="U189" s="56"/>
      <c r="V189" s="56">
        <v>6</v>
      </c>
      <c r="W189" s="56">
        <v>6</v>
      </c>
      <c r="X189" s="56"/>
    </row>
    <row r="190" spans="1:24" s="57" customFormat="1" x14ac:dyDescent="0.2">
      <c r="A190" s="238"/>
      <c r="B190" s="236"/>
      <c r="C190" s="238"/>
      <c r="D190" s="238"/>
      <c r="E190" s="238"/>
      <c r="F190" s="238"/>
      <c r="G190" s="248"/>
      <c r="H190" s="238"/>
      <c r="I190" s="254"/>
      <c r="J190" s="238"/>
      <c r="K190" s="385"/>
      <c r="L190" s="238"/>
      <c r="M190" s="238"/>
      <c r="N190" s="238"/>
      <c r="O190" s="250"/>
      <c r="P190" s="238"/>
      <c r="Q190" s="238"/>
      <c r="R190" s="238"/>
      <c r="S190" s="238" t="e">
        <f t="shared" si="5"/>
        <v>#N/A</v>
      </c>
      <c r="T190" s="56"/>
      <c r="U190" s="56"/>
      <c r="V190" s="56"/>
      <c r="W190" s="56"/>
      <c r="X190" s="56"/>
    </row>
    <row r="191" spans="1:24" s="57" customFormat="1" x14ac:dyDescent="0.2">
      <c r="A191" s="238">
        <v>871</v>
      </c>
      <c r="B191" s="238" t="s">
        <v>5</v>
      </c>
      <c r="C191" s="250">
        <v>40</v>
      </c>
      <c r="D191" s="238" t="s">
        <v>20</v>
      </c>
      <c r="E191" s="238"/>
      <c r="F191" s="238" t="s">
        <v>29</v>
      </c>
      <c r="G191" s="248">
        <v>1.3</v>
      </c>
      <c r="H191" s="238" t="s">
        <v>31</v>
      </c>
      <c r="I191" s="418">
        <v>1</v>
      </c>
      <c r="J191" s="238" t="s">
        <v>41</v>
      </c>
      <c r="K191" s="385">
        <v>92</v>
      </c>
      <c r="L191" s="238" t="str">
        <f>VLOOKUP(K191,選手名簿!$S$3:$AI$140,11,FALSE)</f>
        <v>前川　奈央</v>
      </c>
      <c r="M191" s="238" t="s">
        <v>31</v>
      </c>
      <c r="N191" s="238" t="str">
        <f>VLOOKUP(K191,選手名簿!$S$3:$AI$140,13,FALSE)</f>
        <v>板　津</v>
      </c>
      <c r="O191" s="250">
        <f>VLOOKUP(K191,選手名簿!$S$3:$AI$140,14,FALSE)</f>
        <v>3</v>
      </c>
      <c r="P191" s="238" t="s">
        <v>41</v>
      </c>
      <c r="Q191" s="238">
        <v>1</v>
      </c>
      <c r="R191" s="238"/>
      <c r="S191" s="238" t="str">
        <f t="shared" si="5"/>
        <v>板津</v>
      </c>
    </row>
    <row r="192" spans="1:24" s="57" customFormat="1" x14ac:dyDescent="0.2">
      <c r="A192" s="238">
        <v>325</v>
      </c>
      <c r="B192" s="238" t="s">
        <v>5</v>
      </c>
      <c r="C192" s="250">
        <v>40</v>
      </c>
      <c r="D192" s="238" t="s">
        <v>20</v>
      </c>
      <c r="E192" s="238"/>
      <c r="F192" s="238" t="s">
        <v>29</v>
      </c>
      <c r="G192" s="248">
        <v>1.3</v>
      </c>
      <c r="H192" s="238" t="s">
        <v>31</v>
      </c>
      <c r="I192" s="418">
        <v>2</v>
      </c>
      <c r="J192" s="238" t="s">
        <v>41</v>
      </c>
      <c r="K192" s="385">
        <v>572</v>
      </c>
      <c r="L192" s="238" t="str">
        <f>VLOOKUP(K192,選手名簿!$S$3:$AI$140,11,FALSE)</f>
        <v>中川紗來良</v>
      </c>
      <c r="M192" s="238" t="s">
        <v>31</v>
      </c>
      <c r="N192" s="238" t="str">
        <f>VLOOKUP(K192,選手名簿!$S$3:$AI$140,13,FALSE)</f>
        <v>南　部</v>
      </c>
      <c r="O192" s="250">
        <f>VLOOKUP(K192,選手名簿!$S$3:$AI$140,14,FALSE)</f>
        <v>2</v>
      </c>
      <c r="P192" s="238" t="s">
        <v>41</v>
      </c>
      <c r="Q192" s="238">
        <v>2</v>
      </c>
      <c r="R192" s="238"/>
      <c r="S192" s="238" t="str">
        <f t="shared" si="5"/>
        <v>南部</v>
      </c>
    </row>
    <row r="193" spans="1:19" s="57" customFormat="1" x14ac:dyDescent="0.2">
      <c r="A193" s="238">
        <v>303</v>
      </c>
      <c r="B193" s="238" t="s">
        <v>5</v>
      </c>
      <c r="C193" s="250">
        <v>40</v>
      </c>
      <c r="D193" s="238" t="s">
        <v>20</v>
      </c>
      <c r="E193" s="238"/>
      <c r="F193" s="238" t="s">
        <v>29</v>
      </c>
      <c r="G193" s="248">
        <v>1.25</v>
      </c>
      <c r="H193" s="238" t="s">
        <v>31</v>
      </c>
      <c r="I193" s="418">
        <v>3</v>
      </c>
      <c r="J193" s="238" t="s">
        <v>41</v>
      </c>
      <c r="K193" s="385">
        <v>393</v>
      </c>
      <c r="L193" s="238" t="str">
        <f>VLOOKUP(K193,選手名簿!$S$3:$AI$140,11,FALSE)</f>
        <v>宮﨑　夕佳</v>
      </c>
      <c r="M193" s="238" t="s">
        <v>31</v>
      </c>
      <c r="N193" s="238" t="str">
        <f>VLOOKUP(K193,選手名簿!$S$3:$AI$140,13,FALSE)</f>
        <v>松　陽</v>
      </c>
      <c r="O193" s="250">
        <f>VLOOKUP(K193,選手名簿!$S$3:$AI$140,14,FALSE)</f>
        <v>3</v>
      </c>
      <c r="P193" s="238" t="s">
        <v>41</v>
      </c>
      <c r="Q193" s="238">
        <v>3</v>
      </c>
      <c r="R193" s="238"/>
      <c r="S193" s="238" t="str">
        <f t="shared" si="5"/>
        <v>松陽</v>
      </c>
    </row>
    <row r="194" spans="1:19" s="57" customFormat="1" x14ac:dyDescent="0.2">
      <c r="A194" s="238">
        <v>193</v>
      </c>
      <c r="B194" s="238" t="s">
        <v>5</v>
      </c>
      <c r="C194" s="250">
        <v>40</v>
      </c>
      <c r="D194" s="238" t="s">
        <v>20</v>
      </c>
      <c r="E194" s="238"/>
      <c r="F194" s="238" t="s">
        <v>29</v>
      </c>
      <c r="G194" s="248">
        <v>1.25</v>
      </c>
      <c r="H194" s="238" t="s">
        <v>31</v>
      </c>
      <c r="I194" s="418">
        <v>4</v>
      </c>
      <c r="J194" s="238" t="s">
        <v>41</v>
      </c>
      <c r="K194" s="385">
        <v>171</v>
      </c>
      <c r="L194" s="238" t="str">
        <f>VLOOKUP(K194,選手名簿!$S$3:$AI$140,11,FALSE)</f>
        <v>吉田　華歩</v>
      </c>
      <c r="M194" s="238" t="s">
        <v>31</v>
      </c>
      <c r="N194" s="238" t="str">
        <f>VLOOKUP(K194,選手名簿!$S$3:$AI$140,13,FALSE)</f>
        <v>芦　城</v>
      </c>
      <c r="O194" s="250">
        <f>VLOOKUP(K194,選手名簿!$S$3:$AI$140,14,FALSE)</f>
        <v>3</v>
      </c>
      <c r="P194" s="238" t="s">
        <v>41</v>
      </c>
      <c r="Q194" s="238">
        <v>4</v>
      </c>
      <c r="R194" s="238"/>
      <c r="S194" s="238" t="str">
        <f t="shared" ref="S194:S225" si="11">VLOOKUP(N194,$U$3:$V$12,2)</f>
        <v>芦城</v>
      </c>
    </row>
    <row r="195" spans="1:19" s="57" customFormat="1" x14ac:dyDescent="0.2">
      <c r="A195" s="238">
        <v>368</v>
      </c>
      <c r="B195" s="238" t="s">
        <v>5</v>
      </c>
      <c r="C195" s="250">
        <v>40</v>
      </c>
      <c r="D195" s="238" t="s">
        <v>20</v>
      </c>
      <c r="E195" s="238"/>
      <c r="F195" s="238" t="s">
        <v>29</v>
      </c>
      <c r="G195" s="248">
        <v>1.25</v>
      </c>
      <c r="H195" s="238" t="s">
        <v>31</v>
      </c>
      <c r="I195" s="418">
        <v>4</v>
      </c>
      <c r="J195" s="238" t="s">
        <v>41</v>
      </c>
      <c r="K195" s="385">
        <v>990</v>
      </c>
      <c r="L195" s="238" t="str">
        <f>VLOOKUP(K195,選手名簿!$S$3:$AI$140,11,FALSE)</f>
        <v>木村奈々夏</v>
      </c>
      <c r="M195" s="238" t="s">
        <v>31</v>
      </c>
      <c r="N195" s="238" t="str">
        <f>VLOOKUP(K195,選手名簿!$S$3:$AI$140,13,FALSE)</f>
        <v>安　宅</v>
      </c>
      <c r="O195" s="250">
        <f>VLOOKUP(K195,選手名簿!$S$3:$AI$140,14,FALSE)</f>
        <v>3</v>
      </c>
      <c r="P195" s="238" t="s">
        <v>41</v>
      </c>
      <c r="Q195" s="238">
        <v>5</v>
      </c>
      <c r="R195" s="238"/>
      <c r="S195" s="238" t="str">
        <f t="shared" si="11"/>
        <v>安宅</v>
      </c>
    </row>
    <row r="196" spans="1:19" s="57" customFormat="1" x14ac:dyDescent="0.2">
      <c r="A196" s="238">
        <v>573</v>
      </c>
      <c r="B196" s="238" t="s">
        <v>5</v>
      </c>
      <c r="C196" s="250">
        <v>40</v>
      </c>
      <c r="D196" s="238" t="s">
        <v>20</v>
      </c>
      <c r="E196" s="238"/>
      <c r="F196" s="238" t="s">
        <v>29</v>
      </c>
      <c r="G196" s="248">
        <v>1.2</v>
      </c>
      <c r="H196" s="238" t="s">
        <v>31</v>
      </c>
      <c r="I196" s="418">
        <v>6</v>
      </c>
      <c r="J196" s="238" t="s">
        <v>41</v>
      </c>
      <c r="K196" s="385">
        <v>314</v>
      </c>
      <c r="L196" s="238" t="str">
        <f>VLOOKUP(K196,選手名簿!$S$3:$AI$140,11,FALSE)</f>
        <v>小野地花佳</v>
      </c>
      <c r="M196" s="238" t="s">
        <v>31</v>
      </c>
      <c r="N196" s="238" t="str">
        <f>VLOOKUP(K196,選手名簿!$S$3:$AI$140,13,FALSE)</f>
        <v>松　陽</v>
      </c>
      <c r="O196" s="250">
        <f>VLOOKUP(K196,選手名簿!$S$3:$AI$140,14,FALSE)</f>
        <v>2</v>
      </c>
      <c r="P196" s="238" t="s">
        <v>41</v>
      </c>
      <c r="Q196" s="238">
        <v>6</v>
      </c>
      <c r="R196" s="238"/>
      <c r="S196" s="238" t="str">
        <f t="shared" si="11"/>
        <v>松陽</v>
      </c>
    </row>
    <row r="197" spans="1:19" s="57" customFormat="1" x14ac:dyDescent="0.2">
      <c r="A197" s="238">
        <v>176</v>
      </c>
      <c r="B197" s="238" t="s">
        <v>5</v>
      </c>
      <c r="C197" s="250">
        <v>40</v>
      </c>
      <c r="D197" s="238" t="s">
        <v>20</v>
      </c>
      <c r="E197" s="238"/>
      <c r="F197" s="238" t="s">
        <v>29</v>
      </c>
      <c r="G197" s="248">
        <v>1.2</v>
      </c>
      <c r="H197" s="238" t="s">
        <v>31</v>
      </c>
      <c r="I197" s="418">
        <v>7</v>
      </c>
      <c r="J197" s="238" t="s">
        <v>41</v>
      </c>
      <c r="K197" s="385">
        <v>564</v>
      </c>
      <c r="L197" s="238" t="str">
        <f>VLOOKUP(K197,選手名簿!$S$3:$AI$140,11,FALSE)</f>
        <v>稲山未琉愛</v>
      </c>
      <c r="M197" s="238" t="s">
        <v>31</v>
      </c>
      <c r="N197" s="238" t="str">
        <f>VLOOKUP(K197,選手名簿!$S$3:$AI$140,13,FALSE)</f>
        <v>南　部</v>
      </c>
      <c r="O197" s="250">
        <f>VLOOKUP(K197,選手名簿!$S$3:$AI$140,14,FALSE)</f>
        <v>2</v>
      </c>
      <c r="P197" s="238" t="s">
        <v>41</v>
      </c>
      <c r="Q197" s="238">
        <v>7</v>
      </c>
      <c r="R197" s="238"/>
      <c r="S197" s="238" t="str">
        <f t="shared" si="11"/>
        <v>南部</v>
      </c>
    </row>
    <row r="198" spans="1:19" s="57" customFormat="1" x14ac:dyDescent="0.2">
      <c r="A198" s="238">
        <v>977</v>
      </c>
      <c r="B198" s="238" t="s">
        <v>5</v>
      </c>
      <c r="C198" s="250">
        <v>40</v>
      </c>
      <c r="D198" s="238" t="s">
        <v>20</v>
      </c>
      <c r="E198" s="238"/>
      <c r="F198" s="238" t="s">
        <v>29</v>
      </c>
      <c r="G198" s="248">
        <v>1.1499999999999999</v>
      </c>
      <c r="H198" s="238" t="s">
        <v>31</v>
      </c>
      <c r="I198" s="418">
        <v>8</v>
      </c>
      <c r="J198" s="238" t="s">
        <v>41</v>
      </c>
      <c r="K198" s="385">
        <v>385</v>
      </c>
      <c r="L198" s="238" t="str">
        <f>VLOOKUP(K198,選手名簿!$S$3:$AI$140,11,FALSE)</f>
        <v>酒井　梨緒</v>
      </c>
      <c r="M198" s="238" t="s">
        <v>31</v>
      </c>
      <c r="N198" s="238" t="str">
        <f>VLOOKUP(K198,選手名簿!$S$3:$AI$140,13,FALSE)</f>
        <v>松　陽</v>
      </c>
      <c r="O198" s="250">
        <f>VLOOKUP(K198,選手名簿!$S$3:$AI$140,14,FALSE)</f>
        <v>3</v>
      </c>
      <c r="P198" s="238" t="s">
        <v>41</v>
      </c>
      <c r="Q198" s="238">
        <v>8</v>
      </c>
      <c r="R198" s="238"/>
      <c r="S198" s="238" t="str">
        <f t="shared" si="11"/>
        <v>松陽</v>
      </c>
    </row>
    <row r="199" spans="1:19" s="57" customFormat="1" x14ac:dyDescent="0.2">
      <c r="A199" s="238">
        <v>563</v>
      </c>
      <c r="B199" s="238"/>
      <c r="C199" s="238"/>
      <c r="D199" s="238"/>
      <c r="E199" s="238"/>
      <c r="F199" s="238" t="s">
        <v>29</v>
      </c>
      <c r="G199" s="248"/>
      <c r="H199" s="238"/>
      <c r="I199" s="249"/>
      <c r="J199" s="238"/>
      <c r="K199" s="385"/>
      <c r="L199" s="238"/>
      <c r="M199" s="238"/>
      <c r="N199" s="238"/>
      <c r="O199" s="250"/>
      <c r="P199" s="238"/>
      <c r="Q199" s="238"/>
      <c r="R199" s="238"/>
      <c r="S199" s="238" t="e">
        <f t="shared" si="11"/>
        <v>#N/A</v>
      </c>
    </row>
    <row r="200" spans="1:19" s="57" customFormat="1" x14ac:dyDescent="0.2">
      <c r="A200" s="238">
        <v>173</v>
      </c>
      <c r="B200" s="238" t="s">
        <v>5</v>
      </c>
      <c r="C200" s="250">
        <v>42</v>
      </c>
      <c r="D200" s="238" t="s">
        <v>21</v>
      </c>
      <c r="E200" s="238"/>
      <c r="F200" s="238" t="s">
        <v>29</v>
      </c>
      <c r="G200" s="248">
        <v>4.5199999999999996</v>
      </c>
      <c r="H200" s="238" t="s">
        <v>31</v>
      </c>
      <c r="I200" s="249">
        <v>2.1</v>
      </c>
      <c r="J200" s="238" t="s">
        <v>41</v>
      </c>
      <c r="K200" s="385">
        <v>93</v>
      </c>
      <c r="L200" s="238" t="str">
        <f>VLOOKUP(K200,選手名簿!$S$3:$AI$140,11,FALSE)</f>
        <v>山口　日瑚</v>
      </c>
      <c r="M200" s="238" t="s">
        <v>31</v>
      </c>
      <c r="N200" s="238" t="str">
        <f>VLOOKUP(K200,選手名簿!$S$3:$AI$140,13,FALSE)</f>
        <v>板　津</v>
      </c>
      <c r="O200" s="250">
        <f>VLOOKUP(K200,選手名簿!$S$3:$AI$140,14,FALSE)</f>
        <v>3</v>
      </c>
      <c r="P200" s="238" t="s">
        <v>41</v>
      </c>
      <c r="Q200" s="238">
        <v>1</v>
      </c>
      <c r="R200" s="238"/>
      <c r="S200" s="238" t="str">
        <f t="shared" si="11"/>
        <v>板津</v>
      </c>
    </row>
    <row r="201" spans="1:19" s="57" customFormat="1" x14ac:dyDescent="0.2">
      <c r="A201" s="238">
        <v>81</v>
      </c>
      <c r="B201" s="238" t="s">
        <v>5</v>
      </c>
      <c r="C201" s="250">
        <v>42</v>
      </c>
      <c r="D201" s="238" t="s">
        <v>21</v>
      </c>
      <c r="E201" s="238"/>
      <c r="F201" s="238" t="s">
        <v>29</v>
      </c>
      <c r="G201" s="248">
        <v>4.41</v>
      </c>
      <c r="H201" s="238" t="s">
        <v>31</v>
      </c>
      <c r="I201" s="249">
        <v>1.6</v>
      </c>
      <c r="J201" s="238" t="s">
        <v>41</v>
      </c>
      <c r="K201" s="385">
        <v>391</v>
      </c>
      <c r="L201" s="238" t="str">
        <f>VLOOKUP(K201,選手名簿!$S$3:$AI$140,11,FALSE)</f>
        <v>仲仁谷真実</v>
      </c>
      <c r="M201" s="238" t="s">
        <v>31</v>
      </c>
      <c r="N201" s="238" t="str">
        <f>VLOOKUP(K201,選手名簿!$S$3:$AI$140,13,FALSE)</f>
        <v>松　陽</v>
      </c>
      <c r="O201" s="250">
        <f>VLOOKUP(K201,選手名簿!$S$3:$AI$140,14,FALSE)</f>
        <v>3</v>
      </c>
      <c r="P201" s="238" t="s">
        <v>41</v>
      </c>
      <c r="Q201" s="238">
        <v>2</v>
      </c>
      <c r="R201" s="238"/>
      <c r="S201" s="238" t="str">
        <f t="shared" si="11"/>
        <v>松陽</v>
      </c>
    </row>
    <row r="202" spans="1:19" s="57" customFormat="1" x14ac:dyDescent="0.2">
      <c r="A202" s="238">
        <v>83</v>
      </c>
      <c r="B202" s="238" t="s">
        <v>5</v>
      </c>
      <c r="C202" s="250">
        <v>42</v>
      </c>
      <c r="D202" s="238" t="s">
        <v>21</v>
      </c>
      <c r="E202" s="238"/>
      <c r="F202" s="238" t="s">
        <v>29</v>
      </c>
      <c r="G202" s="248">
        <v>4.34</v>
      </c>
      <c r="H202" s="238" t="s">
        <v>31</v>
      </c>
      <c r="I202" s="249">
        <v>1.7</v>
      </c>
      <c r="J202" s="238" t="s">
        <v>41</v>
      </c>
      <c r="K202" s="385">
        <v>881</v>
      </c>
      <c r="L202" s="238" t="str">
        <f>VLOOKUP(K202,選手名簿!$S$3:$AI$140,11,FALSE)</f>
        <v>中橋磨奈香</v>
      </c>
      <c r="M202" s="238" t="s">
        <v>31</v>
      </c>
      <c r="N202" s="238" t="str">
        <f>VLOOKUP(K202,選手名簿!$S$3:$AI$140,13,FALSE)</f>
        <v>松東みどり</v>
      </c>
      <c r="O202" s="250">
        <f>VLOOKUP(K202,選手名簿!$S$3:$AI$140,14,FALSE)</f>
        <v>3</v>
      </c>
      <c r="P202" s="238" t="s">
        <v>41</v>
      </c>
      <c r="Q202" s="238">
        <v>3</v>
      </c>
      <c r="R202" s="238"/>
      <c r="S202" s="238" t="str">
        <f t="shared" si="11"/>
        <v>松東</v>
      </c>
    </row>
    <row r="203" spans="1:19" s="57" customFormat="1" x14ac:dyDescent="0.2">
      <c r="A203" s="238">
        <v>576</v>
      </c>
      <c r="B203" s="238" t="s">
        <v>5</v>
      </c>
      <c r="C203" s="250">
        <v>42</v>
      </c>
      <c r="D203" s="238" t="s">
        <v>21</v>
      </c>
      <c r="E203" s="238"/>
      <c r="F203" s="238" t="s">
        <v>29</v>
      </c>
      <c r="G203" s="248">
        <v>4.2</v>
      </c>
      <c r="H203" s="238" t="s">
        <v>31</v>
      </c>
      <c r="I203" s="249">
        <v>2.5</v>
      </c>
      <c r="J203" s="238" t="s">
        <v>41</v>
      </c>
      <c r="K203" s="385">
        <v>389</v>
      </c>
      <c r="L203" s="238" t="str">
        <f>VLOOKUP(K203,選手名簿!$S$3:$AI$140,11,FALSE)</f>
        <v>立花　汐月</v>
      </c>
      <c r="M203" s="238" t="s">
        <v>31</v>
      </c>
      <c r="N203" s="238" t="str">
        <f>VLOOKUP(K203,選手名簿!$S$3:$AI$140,13,FALSE)</f>
        <v>松　陽</v>
      </c>
      <c r="O203" s="250">
        <f>VLOOKUP(K203,選手名簿!$S$3:$AI$140,14,FALSE)</f>
        <v>3</v>
      </c>
      <c r="P203" s="238" t="s">
        <v>41</v>
      </c>
      <c r="Q203" s="238">
        <v>4</v>
      </c>
      <c r="R203" s="238"/>
      <c r="S203" s="238" t="str">
        <f t="shared" si="11"/>
        <v>松陽</v>
      </c>
    </row>
    <row r="204" spans="1:19" s="57" customFormat="1" x14ac:dyDescent="0.2">
      <c r="A204" s="238">
        <v>304</v>
      </c>
      <c r="B204" s="238" t="s">
        <v>5</v>
      </c>
      <c r="C204" s="250">
        <v>42</v>
      </c>
      <c r="D204" s="238" t="s">
        <v>21</v>
      </c>
      <c r="E204" s="238"/>
      <c r="F204" s="238" t="s">
        <v>29</v>
      </c>
      <c r="G204" s="248">
        <v>4.1399999999999997</v>
      </c>
      <c r="H204" s="238" t="s">
        <v>31</v>
      </c>
      <c r="I204" s="249">
        <v>2.2000000000000002</v>
      </c>
      <c r="J204" s="238" t="s">
        <v>41</v>
      </c>
      <c r="K204" s="385">
        <v>182</v>
      </c>
      <c r="L204" s="238" t="str">
        <f>VLOOKUP(K204,選手名簿!$S$3:$AI$140,11,FALSE)</f>
        <v>河島　伽凛</v>
      </c>
      <c r="M204" s="238" t="s">
        <v>31</v>
      </c>
      <c r="N204" s="238" t="str">
        <f>VLOOKUP(K204,選手名簿!$S$3:$AI$140,13,FALSE)</f>
        <v>芦　城</v>
      </c>
      <c r="O204" s="250">
        <f>VLOOKUP(K204,選手名簿!$S$3:$AI$140,14,FALSE)</f>
        <v>3</v>
      </c>
      <c r="P204" s="238" t="s">
        <v>41</v>
      </c>
      <c r="Q204" s="238">
        <v>5</v>
      </c>
      <c r="R204" s="238"/>
      <c r="S204" s="238" t="str">
        <f t="shared" si="11"/>
        <v>芦城</v>
      </c>
    </row>
    <row r="205" spans="1:19" s="57" customFormat="1" x14ac:dyDescent="0.2">
      <c r="A205" s="238">
        <v>578</v>
      </c>
      <c r="B205" s="238" t="s">
        <v>5</v>
      </c>
      <c r="C205" s="250">
        <v>42</v>
      </c>
      <c r="D205" s="238" t="s">
        <v>21</v>
      </c>
      <c r="E205" s="238"/>
      <c r="F205" s="238" t="s">
        <v>29</v>
      </c>
      <c r="G205" s="248">
        <v>3.92</v>
      </c>
      <c r="H205" s="238" t="s">
        <v>31</v>
      </c>
      <c r="I205" s="249">
        <v>1.8</v>
      </c>
      <c r="J205" s="238" t="s">
        <v>41</v>
      </c>
      <c r="K205" s="385">
        <v>176</v>
      </c>
      <c r="L205" s="238" t="str">
        <f>VLOOKUP(K205,選手名簿!$S$3:$AI$140,11,FALSE)</f>
        <v>佐久間理智</v>
      </c>
      <c r="M205" s="238" t="s">
        <v>31</v>
      </c>
      <c r="N205" s="238" t="str">
        <f>VLOOKUP(K205,選手名簿!$S$3:$AI$140,13,FALSE)</f>
        <v>芦　城</v>
      </c>
      <c r="O205" s="250">
        <f>VLOOKUP(K205,選手名簿!$S$3:$AI$140,14,FALSE)</f>
        <v>3</v>
      </c>
      <c r="P205" s="238" t="s">
        <v>41</v>
      </c>
      <c r="Q205" s="238">
        <v>6</v>
      </c>
      <c r="R205" s="238"/>
      <c r="S205" s="238" t="str">
        <f t="shared" si="11"/>
        <v>芦城</v>
      </c>
    </row>
    <row r="206" spans="1:19" s="57" customFormat="1" x14ac:dyDescent="0.2">
      <c r="A206" s="238">
        <v>977</v>
      </c>
      <c r="B206" s="238" t="s">
        <v>5</v>
      </c>
      <c r="C206" s="250">
        <v>42</v>
      </c>
      <c r="D206" s="238" t="s">
        <v>21</v>
      </c>
      <c r="E206" s="238"/>
      <c r="F206" s="238" t="s">
        <v>29</v>
      </c>
      <c r="G206" s="248">
        <v>3.84</v>
      </c>
      <c r="H206" s="238" t="s">
        <v>31</v>
      </c>
      <c r="I206" s="249">
        <v>1</v>
      </c>
      <c r="J206" s="238" t="s">
        <v>41</v>
      </c>
      <c r="K206" s="385">
        <v>383</v>
      </c>
      <c r="L206" s="238" t="str">
        <f>VLOOKUP(K206,選手名簿!$S$3:$AI$140,11,FALSE)</f>
        <v>鹿島　爽良</v>
      </c>
      <c r="M206" s="238" t="s">
        <v>31</v>
      </c>
      <c r="N206" s="238" t="str">
        <f>VLOOKUP(K206,選手名簿!$S$3:$AI$140,13,FALSE)</f>
        <v>松　陽</v>
      </c>
      <c r="O206" s="250">
        <f>VLOOKUP(K206,選手名簿!$S$3:$AI$140,14,FALSE)</f>
        <v>3</v>
      </c>
      <c r="P206" s="238" t="s">
        <v>41</v>
      </c>
      <c r="Q206" s="238">
        <v>7</v>
      </c>
      <c r="R206" s="238"/>
      <c r="S206" s="238" t="str">
        <f t="shared" si="11"/>
        <v>松陽</v>
      </c>
    </row>
    <row r="207" spans="1:19" s="57" customFormat="1" x14ac:dyDescent="0.2">
      <c r="A207" s="238">
        <v>313</v>
      </c>
      <c r="B207" s="238" t="s">
        <v>5</v>
      </c>
      <c r="C207" s="250">
        <v>42</v>
      </c>
      <c r="D207" s="238" t="s">
        <v>21</v>
      </c>
      <c r="E207" s="238"/>
      <c r="F207" s="238" t="s">
        <v>29</v>
      </c>
      <c r="G207" s="248">
        <v>3.62</v>
      </c>
      <c r="H207" s="238" t="s">
        <v>31</v>
      </c>
      <c r="I207" s="249">
        <v>2.2000000000000002</v>
      </c>
      <c r="J207" s="238" t="s">
        <v>41</v>
      </c>
      <c r="K207" s="385">
        <v>987</v>
      </c>
      <c r="L207" s="238" t="str">
        <f>VLOOKUP(K207,選手名簿!$S$3:$AI$140,11,FALSE)</f>
        <v>北村　芽衣</v>
      </c>
      <c r="M207" s="238" t="s">
        <v>31</v>
      </c>
      <c r="N207" s="238" t="str">
        <f>VLOOKUP(K207,選手名簿!$S$3:$AI$140,13,FALSE)</f>
        <v>安　宅</v>
      </c>
      <c r="O207" s="250">
        <f>VLOOKUP(K207,選手名簿!$S$3:$AI$140,14,FALSE)</f>
        <v>3</v>
      </c>
      <c r="P207" s="238" t="s">
        <v>41</v>
      </c>
      <c r="Q207" s="238">
        <v>8</v>
      </c>
      <c r="R207" s="238"/>
      <c r="S207" s="238" t="str">
        <f t="shared" si="11"/>
        <v>安宅</v>
      </c>
    </row>
    <row r="208" spans="1:19" s="57" customFormat="1" x14ac:dyDescent="0.2">
      <c r="A208" s="238"/>
      <c r="B208" s="236"/>
      <c r="C208" s="238"/>
      <c r="D208" s="238"/>
      <c r="E208" s="238"/>
      <c r="F208" s="238"/>
      <c r="G208" s="248"/>
      <c r="H208" s="238"/>
      <c r="I208" s="254"/>
      <c r="J208" s="238"/>
      <c r="K208" s="385"/>
      <c r="L208" s="238"/>
      <c r="M208" s="238"/>
      <c r="N208" s="238"/>
      <c r="O208" s="250"/>
      <c r="P208" s="238"/>
      <c r="Q208" s="238"/>
      <c r="R208" s="238"/>
      <c r="S208" s="238" t="e">
        <f t="shared" si="11"/>
        <v>#N/A</v>
      </c>
    </row>
    <row r="209" spans="1:19" s="57" customFormat="1" x14ac:dyDescent="0.2">
      <c r="A209" s="238">
        <v>306</v>
      </c>
      <c r="B209" s="238" t="s">
        <v>5</v>
      </c>
      <c r="C209" s="238">
        <v>50</v>
      </c>
      <c r="D209" s="238" t="s">
        <v>26</v>
      </c>
      <c r="E209" s="238"/>
      <c r="F209" s="238" t="s">
        <v>29</v>
      </c>
      <c r="G209" s="248">
        <v>8.82</v>
      </c>
      <c r="H209" s="238" t="s">
        <v>31</v>
      </c>
      <c r="I209" s="249"/>
      <c r="J209" s="238" t="s">
        <v>41</v>
      </c>
      <c r="K209" s="385">
        <v>388</v>
      </c>
      <c r="L209" s="238" t="str">
        <f>VLOOKUP(K209,選手名簿!$S$3:$AI$140,11,FALSE)</f>
        <v>竹本梨々花</v>
      </c>
      <c r="M209" s="238" t="s">
        <v>31</v>
      </c>
      <c r="N209" s="238" t="str">
        <f>VLOOKUP(K209,選手名簿!$S$3:$AI$140,13,FALSE)</f>
        <v>松　陽</v>
      </c>
      <c r="O209" s="250">
        <f>VLOOKUP(K209,選手名簿!$S$3:$AI$140,14,FALSE)</f>
        <v>3</v>
      </c>
      <c r="P209" s="238" t="s">
        <v>41</v>
      </c>
      <c r="Q209" s="238">
        <v>1</v>
      </c>
      <c r="R209" s="238"/>
      <c r="S209" s="238" t="str">
        <f t="shared" si="11"/>
        <v>松陽</v>
      </c>
    </row>
    <row r="210" spans="1:19" s="57" customFormat="1" x14ac:dyDescent="0.2">
      <c r="A210" s="238">
        <v>572</v>
      </c>
      <c r="B210" s="238" t="s">
        <v>5</v>
      </c>
      <c r="C210" s="238">
        <v>50</v>
      </c>
      <c r="D210" s="238" t="s">
        <v>26</v>
      </c>
      <c r="E210" s="238"/>
      <c r="F210" s="238" t="s">
        <v>29</v>
      </c>
      <c r="G210" s="248">
        <v>8.75</v>
      </c>
      <c r="H210" s="238" t="s">
        <v>31</v>
      </c>
      <c r="I210" s="249"/>
      <c r="J210" s="238" t="s">
        <v>41</v>
      </c>
      <c r="K210" s="385">
        <v>91</v>
      </c>
      <c r="L210" s="238" t="str">
        <f>VLOOKUP(K210,選手名簿!$S$3:$AI$140,11,FALSE)</f>
        <v>喜多　晃子</v>
      </c>
      <c r="M210" s="238" t="s">
        <v>31</v>
      </c>
      <c r="N210" s="238" t="str">
        <f>VLOOKUP(K210,選手名簿!$S$3:$AI$140,13,FALSE)</f>
        <v>板　津</v>
      </c>
      <c r="O210" s="250">
        <f>VLOOKUP(K210,選手名簿!$S$3:$AI$140,14,FALSE)</f>
        <v>3</v>
      </c>
      <c r="P210" s="238" t="s">
        <v>41</v>
      </c>
      <c r="Q210" s="238">
        <v>2</v>
      </c>
      <c r="R210" s="238"/>
      <c r="S210" s="238" t="str">
        <f t="shared" si="11"/>
        <v>板津</v>
      </c>
    </row>
    <row r="211" spans="1:19" s="57" customFormat="1" x14ac:dyDescent="0.2">
      <c r="A211" s="238">
        <v>86</v>
      </c>
      <c r="B211" s="238" t="s">
        <v>5</v>
      </c>
      <c r="C211" s="238">
        <v>50</v>
      </c>
      <c r="D211" s="238" t="s">
        <v>26</v>
      </c>
      <c r="E211" s="238"/>
      <c r="F211" s="238" t="s">
        <v>29</v>
      </c>
      <c r="G211" s="248">
        <v>8.18</v>
      </c>
      <c r="H211" s="238" t="s">
        <v>31</v>
      </c>
      <c r="I211" s="249"/>
      <c r="J211" s="238" t="s">
        <v>41</v>
      </c>
      <c r="K211" s="385">
        <v>382</v>
      </c>
      <c r="L211" s="238" t="str">
        <f>VLOOKUP(K211,選手名簿!$S$3:$AI$140,11,FALSE)</f>
        <v>小幡　　澪</v>
      </c>
      <c r="M211" s="238" t="s">
        <v>31</v>
      </c>
      <c r="N211" s="238" t="str">
        <f>VLOOKUP(K211,選手名簿!$S$3:$AI$140,13,FALSE)</f>
        <v>松　陽</v>
      </c>
      <c r="O211" s="250">
        <f>VLOOKUP(K211,選手名簿!$S$3:$AI$140,14,FALSE)</f>
        <v>3</v>
      </c>
      <c r="P211" s="238" t="s">
        <v>41</v>
      </c>
      <c r="Q211" s="238">
        <v>3</v>
      </c>
      <c r="R211" s="238"/>
      <c r="S211" s="238" t="str">
        <f t="shared" si="11"/>
        <v>松陽</v>
      </c>
    </row>
    <row r="212" spans="1:19" s="57" customFormat="1" x14ac:dyDescent="0.2">
      <c r="A212" s="238">
        <v>87</v>
      </c>
      <c r="B212" s="238" t="s">
        <v>5</v>
      </c>
      <c r="C212" s="238">
        <v>50</v>
      </c>
      <c r="D212" s="238" t="s">
        <v>26</v>
      </c>
      <c r="E212" s="238"/>
      <c r="F212" s="238" t="s">
        <v>29</v>
      </c>
      <c r="G212" s="248">
        <v>7.83</v>
      </c>
      <c r="H212" s="238" t="s">
        <v>31</v>
      </c>
      <c r="I212" s="249"/>
      <c r="J212" s="238" t="s">
        <v>41</v>
      </c>
      <c r="K212" s="385">
        <v>882</v>
      </c>
      <c r="L212" s="238" t="str">
        <f>VLOOKUP(K212,選手名簿!$S$3:$AI$140,11,FALSE)</f>
        <v>釣川　紗矢</v>
      </c>
      <c r="M212" s="238" t="s">
        <v>31</v>
      </c>
      <c r="N212" s="238" t="str">
        <f>VLOOKUP(K212,選手名簿!$S$3:$AI$140,13,FALSE)</f>
        <v>松東みどり</v>
      </c>
      <c r="O212" s="250">
        <f>VLOOKUP(K212,選手名簿!$S$3:$AI$140,14,FALSE)</f>
        <v>2</v>
      </c>
      <c r="P212" s="238" t="s">
        <v>41</v>
      </c>
      <c r="Q212" s="238">
        <v>4</v>
      </c>
      <c r="R212" s="238"/>
      <c r="S212" s="238" t="str">
        <f t="shared" si="11"/>
        <v>松東</v>
      </c>
    </row>
    <row r="213" spans="1:19" s="57" customFormat="1" x14ac:dyDescent="0.2">
      <c r="A213" s="238">
        <v>165</v>
      </c>
      <c r="B213" s="238" t="s">
        <v>5</v>
      </c>
      <c r="C213" s="238">
        <v>50</v>
      </c>
      <c r="D213" s="238" t="s">
        <v>26</v>
      </c>
      <c r="E213" s="238"/>
      <c r="F213" s="238" t="s">
        <v>29</v>
      </c>
      <c r="G213" s="248">
        <v>7.34</v>
      </c>
      <c r="H213" s="238" t="s">
        <v>31</v>
      </c>
      <c r="I213" s="249"/>
      <c r="J213" s="238" t="s">
        <v>41</v>
      </c>
      <c r="K213" s="385">
        <v>881</v>
      </c>
      <c r="L213" s="238" t="str">
        <f>VLOOKUP(K213,選手名簿!$S$3:$AI$140,11,FALSE)</f>
        <v>中橋磨奈香</v>
      </c>
      <c r="M213" s="238" t="s">
        <v>31</v>
      </c>
      <c r="N213" s="238" t="str">
        <f>VLOOKUP(K213,選手名簿!$S$3:$AI$140,13,FALSE)</f>
        <v>松東みどり</v>
      </c>
      <c r="O213" s="250">
        <f>VLOOKUP(K213,選手名簿!$S$3:$AI$140,14,FALSE)</f>
        <v>3</v>
      </c>
      <c r="P213" s="238" t="s">
        <v>41</v>
      </c>
      <c r="Q213" s="238">
        <v>5</v>
      </c>
      <c r="R213" s="238"/>
      <c r="S213" s="238" t="str">
        <f t="shared" si="11"/>
        <v>松東</v>
      </c>
    </row>
    <row r="214" spans="1:19" s="57" customFormat="1" x14ac:dyDescent="0.2">
      <c r="A214" s="238">
        <v>194</v>
      </c>
      <c r="B214" s="238" t="s">
        <v>5</v>
      </c>
      <c r="C214" s="238">
        <v>50</v>
      </c>
      <c r="D214" s="238" t="s">
        <v>26</v>
      </c>
      <c r="E214" s="238"/>
      <c r="F214" s="238" t="s">
        <v>29</v>
      </c>
      <c r="G214" s="248">
        <v>7.22</v>
      </c>
      <c r="H214" s="238" t="s">
        <v>31</v>
      </c>
      <c r="I214" s="249"/>
      <c r="J214" s="238" t="s">
        <v>41</v>
      </c>
      <c r="K214" s="385">
        <v>380</v>
      </c>
      <c r="L214" s="238" t="str">
        <f>VLOOKUP(K214,選手名簿!$S$3:$AI$140,11,FALSE)</f>
        <v>浅井理稟佳</v>
      </c>
      <c r="M214" s="238" t="s">
        <v>31</v>
      </c>
      <c r="N214" s="238" t="str">
        <f>VLOOKUP(K214,選手名簿!$S$3:$AI$140,13,FALSE)</f>
        <v>松　陽</v>
      </c>
      <c r="O214" s="250">
        <f>VLOOKUP(K214,選手名簿!$S$3:$AI$140,14,FALSE)</f>
        <v>3</v>
      </c>
      <c r="P214" s="238" t="s">
        <v>41</v>
      </c>
      <c r="Q214" s="238">
        <v>6</v>
      </c>
      <c r="R214" s="238"/>
      <c r="S214" s="238" t="str">
        <f t="shared" si="11"/>
        <v>松陽</v>
      </c>
    </row>
    <row r="215" spans="1:19" s="57" customFormat="1" x14ac:dyDescent="0.2">
      <c r="A215" s="238">
        <v>305</v>
      </c>
      <c r="B215" s="238" t="s">
        <v>5</v>
      </c>
      <c r="C215" s="238">
        <v>50</v>
      </c>
      <c r="D215" s="238" t="s">
        <v>26</v>
      </c>
      <c r="E215" s="238"/>
      <c r="F215" s="238" t="s">
        <v>29</v>
      </c>
      <c r="G215" s="248">
        <v>7.14</v>
      </c>
      <c r="H215" s="238" t="s">
        <v>31</v>
      </c>
      <c r="I215" s="249"/>
      <c r="J215" s="238" t="s">
        <v>41</v>
      </c>
      <c r="K215" s="385">
        <v>248</v>
      </c>
      <c r="L215" s="238" t="str">
        <f>VLOOKUP(K215,選手名簿!$S$3:$AI$140,11,FALSE)</f>
        <v>北野　来実</v>
      </c>
      <c r="M215" s="238" t="s">
        <v>31</v>
      </c>
      <c r="N215" s="238" t="str">
        <f>VLOOKUP(K215,選手名簿!$S$3:$AI$140,13,FALSE)</f>
        <v>丸　内</v>
      </c>
      <c r="O215" s="250">
        <f>VLOOKUP(K215,選手名簿!$S$3:$AI$140,14,FALSE)</f>
        <v>2</v>
      </c>
      <c r="P215" s="238" t="s">
        <v>41</v>
      </c>
      <c r="Q215" s="238">
        <v>7</v>
      </c>
      <c r="R215" s="238"/>
      <c r="S215" s="238" t="str">
        <f t="shared" si="11"/>
        <v>丸内</v>
      </c>
    </row>
    <row r="216" spans="1:19" s="57" customFormat="1" x14ac:dyDescent="0.2">
      <c r="A216" s="238">
        <v>978</v>
      </c>
      <c r="B216" s="238" t="s">
        <v>5</v>
      </c>
      <c r="C216" s="238">
        <v>50</v>
      </c>
      <c r="D216" s="238" t="s">
        <v>26</v>
      </c>
      <c r="E216" s="238"/>
      <c r="F216" s="238" t="s">
        <v>29</v>
      </c>
      <c r="G216" s="248">
        <v>6.77</v>
      </c>
      <c r="H216" s="238" t="s">
        <v>31</v>
      </c>
      <c r="I216" s="249"/>
      <c r="J216" s="238" t="s">
        <v>41</v>
      </c>
      <c r="K216" s="385">
        <v>177</v>
      </c>
      <c r="L216" s="238" t="str">
        <f>VLOOKUP(K216,選手名簿!$S$3:$AI$140,11,FALSE)</f>
        <v>笹田　塔子</v>
      </c>
      <c r="M216" s="238" t="s">
        <v>31</v>
      </c>
      <c r="N216" s="238" t="str">
        <f>VLOOKUP(K216,選手名簿!$S$3:$AI$140,13,FALSE)</f>
        <v>芦　城</v>
      </c>
      <c r="O216" s="250">
        <f>VLOOKUP(K216,選手名簿!$S$3:$AI$140,14,FALSE)</f>
        <v>3</v>
      </c>
      <c r="P216" s="238" t="s">
        <v>41</v>
      </c>
      <c r="Q216" s="238">
        <v>8</v>
      </c>
      <c r="R216" s="238"/>
      <c r="S216" s="238" t="str">
        <f t="shared" si="11"/>
        <v>芦城</v>
      </c>
    </row>
    <row r="217" spans="1:19" s="57" customFormat="1" x14ac:dyDescent="0.2">
      <c r="A217" s="238"/>
      <c r="B217" s="236"/>
      <c r="C217" s="238"/>
      <c r="D217" s="238"/>
      <c r="E217" s="238"/>
      <c r="F217" s="238"/>
      <c r="G217" s="248"/>
      <c r="H217" s="238"/>
      <c r="I217" s="254"/>
      <c r="J217" s="238"/>
      <c r="K217" s="385"/>
      <c r="L217" s="238"/>
      <c r="M217" s="238"/>
      <c r="N217" s="238"/>
      <c r="O217" s="250"/>
      <c r="P217" s="238"/>
      <c r="Q217" s="238"/>
      <c r="R217" s="238"/>
      <c r="S217" s="238" t="e">
        <f t="shared" si="11"/>
        <v>#N/A</v>
      </c>
    </row>
    <row r="218" spans="1:19" s="57" customFormat="1" x14ac:dyDescent="0.2">
      <c r="A218" s="238">
        <v>85</v>
      </c>
      <c r="B218" s="238" t="s">
        <v>5</v>
      </c>
      <c r="C218" s="250">
        <v>42</v>
      </c>
      <c r="D218" s="238" t="s">
        <v>22</v>
      </c>
      <c r="E218" s="238"/>
      <c r="F218" s="238" t="s">
        <v>29</v>
      </c>
      <c r="G218" s="248">
        <v>4.34</v>
      </c>
      <c r="H218" s="238" t="s">
        <v>31</v>
      </c>
      <c r="I218" s="249">
        <v>1.3</v>
      </c>
      <c r="J218" s="238" t="s">
        <v>41</v>
      </c>
      <c r="K218" s="385">
        <v>302</v>
      </c>
      <c r="L218" s="238" t="str">
        <f>VLOOKUP(K218,選手名簿!$S$3:$AI$140,11,FALSE)</f>
        <v>石本　愛佳</v>
      </c>
      <c r="M218" s="238" t="s">
        <v>31</v>
      </c>
      <c r="N218" s="238" t="str">
        <f>VLOOKUP(K218,選手名簿!$S$3:$AI$140,13,FALSE)</f>
        <v>松　陽</v>
      </c>
      <c r="O218" s="250">
        <f>VLOOKUP(K218,選手名簿!$S$3:$AI$140,14,FALSE)</f>
        <v>2</v>
      </c>
      <c r="P218" s="238" t="s">
        <v>41</v>
      </c>
      <c r="Q218" s="238">
        <v>1</v>
      </c>
      <c r="R218" s="238"/>
      <c r="S218" s="238" t="str">
        <f t="shared" si="11"/>
        <v>松陽</v>
      </c>
    </row>
    <row r="219" spans="1:19" s="57" customFormat="1" x14ac:dyDescent="0.2">
      <c r="A219" s="238">
        <v>875</v>
      </c>
      <c r="B219" s="238" t="s">
        <v>5</v>
      </c>
      <c r="C219" s="250">
        <v>42</v>
      </c>
      <c r="D219" s="238" t="s">
        <v>22</v>
      </c>
      <c r="E219" s="238"/>
      <c r="F219" s="238" t="s">
        <v>29</v>
      </c>
      <c r="G219" s="248">
        <v>4.29</v>
      </c>
      <c r="H219" s="238" t="s">
        <v>31</v>
      </c>
      <c r="I219" s="249">
        <v>1.9</v>
      </c>
      <c r="J219" s="238" t="s">
        <v>41</v>
      </c>
      <c r="K219" s="385">
        <v>97</v>
      </c>
      <c r="L219" s="238" t="str">
        <f>VLOOKUP(K219,選手名簿!$S$3:$AI$140,11,FALSE)</f>
        <v>成田　るあ</v>
      </c>
      <c r="M219" s="238" t="s">
        <v>31</v>
      </c>
      <c r="N219" s="238" t="str">
        <f>VLOOKUP(K219,選手名簿!$S$3:$AI$140,13,FALSE)</f>
        <v>板　津</v>
      </c>
      <c r="O219" s="250">
        <f>VLOOKUP(K219,選手名簿!$S$3:$AI$140,14,FALSE)</f>
        <v>2</v>
      </c>
      <c r="P219" s="238" t="s">
        <v>41</v>
      </c>
      <c r="Q219" s="238">
        <v>2</v>
      </c>
      <c r="R219" s="238"/>
      <c r="S219" s="238" t="str">
        <f t="shared" si="11"/>
        <v>板津</v>
      </c>
    </row>
    <row r="220" spans="1:19" s="57" customFormat="1" x14ac:dyDescent="0.2">
      <c r="A220" s="238">
        <v>196</v>
      </c>
      <c r="B220" s="238" t="s">
        <v>5</v>
      </c>
      <c r="C220" s="250">
        <v>42</v>
      </c>
      <c r="D220" s="238" t="s">
        <v>22</v>
      </c>
      <c r="E220" s="238"/>
      <c r="F220" s="238" t="s">
        <v>29</v>
      </c>
      <c r="G220" s="248">
        <v>3.97</v>
      </c>
      <c r="H220" s="238" t="s">
        <v>31</v>
      </c>
      <c r="I220" s="249">
        <v>2.1</v>
      </c>
      <c r="J220" s="238" t="s">
        <v>41</v>
      </c>
      <c r="K220" s="385">
        <v>334</v>
      </c>
      <c r="L220" s="238" t="str">
        <f>VLOOKUP(K220,選手名簿!$S$3:$AI$140,11,FALSE)</f>
        <v>山崎実乃里</v>
      </c>
      <c r="M220" s="238" t="s">
        <v>31</v>
      </c>
      <c r="N220" s="238" t="str">
        <f>VLOOKUP(K220,選手名簿!$S$3:$AI$140,13,FALSE)</f>
        <v>松　陽</v>
      </c>
      <c r="O220" s="250">
        <f>VLOOKUP(K220,選手名簿!$S$3:$AI$140,14,FALSE)</f>
        <v>1</v>
      </c>
      <c r="P220" s="238" t="s">
        <v>41</v>
      </c>
      <c r="Q220" s="238">
        <v>3</v>
      </c>
      <c r="R220" s="238"/>
      <c r="S220" s="238" t="str">
        <f t="shared" si="11"/>
        <v>松陽</v>
      </c>
    </row>
    <row r="221" spans="1:19" s="57" customFormat="1" x14ac:dyDescent="0.2">
      <c r="A221" s="238">
        <v>352</v>
      </c>
      <c r="B221" s="238" t="s">
        <v>5</v>
      </c>
      <c r="C221" s="250">
        <v>42</v>
      </c>
      <c r="D221" s="238" t="s">
        <v>22</v>
      </c>
      <c r="E221" s="238"/>
      <c r="F221" s="238" t="s">
        <v>29</v>
      </c>
      <c r="G221" s="248">
        <v>3.93</v>
      </c>
      <c r="H221" s="238" t="s">
        <v>31</v>
      </c>
      <c r="I221" s="249">
        <v>1.5</v>
      </c>
      <c r="J221" s="238" t="s">
        <v>41</v>
      </c>
      <c r="K221" s="385">
        <v>301</v>
      </c>
      <c r="L221" s="238" t="str">
        <f>VLOOKUP(K221,選手名簿!$S$3:$AI$140,11,FALSE)</f>
        <v>石川　紅愛</v>
      </c>
      <c r="M221" s="238" t="s">
        <v>31</v>
      </c>
      <c r="N221" s="238" t="str">
        <f>VLOOKUP(K221,選手名簿!$S$3:$AI$140,13,FALSE)</f>
        <v>松　陽</v>
      </c>
      <c r="O221" s="250">
        <f>VLOOKUP(K221,選手名簿!$S$3:$AI$140,14,FALSE)</f>
        <v>2</v>
      </c>
      <c r="P221" s="238" t="s">
        <v>41</v>
      </c>
      <c r="Q221" s="238">
        <v>4</v>
      </c>
      <c r="R221" s="238"/>
      <c r="S221" s="238" t="str">
        <f t="shared" si="11"/>
        <v>松陽</v>
      </c>
    </row>
    <row r="222" spans="1:19" s="57" customFormat="1" x14ac:dyDescent="0.2">
      <c r="A222" s="238">
        <v>353</v>
      </c>
      <c r="B222" s="238" t="s">
        <v>5</v>
      </c>
      <c r="C222" s="250">
        <v>42</v>
      </c>
      <c r="D222" s="238" t="s">
        <v>22</v>
      </c>
      <c r="E222" s="238"/>
      <c r="F222" s="238" t="s">
        <v>29</v>
      </c>
      <c r="G222" s="248">
        <v>3.92</v>
      </c>
      <c r="H222" s="238" t="s">
        <v>31</v>
      </c>
      <c r="I222" s="249">
        <v>1.8</v>
      </c>
      <c r="J222" s="238" t="s">
        <v>41</v>
      </c>
      <c r="K222" s="385">
        <v>571</v>
      </c>
      <c r="L222" s="238" t="str">
        <f>VLOOKUP(K222,選手名簿!$S$3:$AI$140,11,FALSE)</f>
        <v>内藤　　遙</v>
      </c>
      <c r="M222" s="238" t="s">
        <v>31</v>
      </c>
      <c r="N222" s="238" t="str">
        <f>VLOOKUP(K222,選手名簿!$S$3:$AI$140,13,FALSE)</f>
        <v>南　部</v>
      </c>
      <c r="O222" s="250">
        <f>VLOOKUP(K222,選手名簿!$S$3:$AI$140,14,FALSE)</f>
        <v>2</v>
      </c>
      <c r="P222" s="238" t="s">
        <v>41</v>
      </c>
      <c r="Q222" s="238">
        <v>5</v>
      </c>
      <c r="R222" s="238"/>
      <c r="S222" s="238" t="str">
        <f t="shared" si="11"/>
        <v>南部</v>
      </c>
    </row>
    <row r="223" spans="1:19" s="57" customFormat="1" x14ac:dyDescent="0.2">
      <c r="A223" s="238">
        <v>342</v>
      </c>
      <c r="B223" s="238" t="s">
        <v>5</v>
      </c>
      <c r="C223" s="250">
        <v>42</v>
      </c>
      <c r="D223" s="238" t="s">
        <v>22</v>
      </c>
      <c r="E223" s="238"/>
      <c r="F223" s="238" t="s">
        <v>29</v>
      </c>
      <c r="G223" s="248">
        <v>3.84</v>
      </c>
      <c r="H223" s="238" t="s">
        <v>31</v>
      </c>
      <c r="I223" s="249">
        <v>1.9</v>
      </c>
      <c r="J223" s="238" t="s">
        <v>41</v>
      </c>
      <c r="K223" s="385">
        <v>882</v>
      </c>
      <c r="L223" s="238" t="str">
        <f>VLOOKUP(K223,選手名簿!$S$3:$AI$140,11,FALSE)</f>
        <v>釣川　紗矢</v>
      </c>
      <c r="M223" s="238" t="s">
        <v>31</v>
      </c>
      <c r="N223" s="238" t="str">
        <f>VLOOKUP(K223,選手名簿!$S$3:$AI$140,13,FALSE)</f>
        <v>松東みどり</v>
      </c>
      <c r="O223" s="250">
        <f>VLOOKUP(K223,選手名簿!$S$3:$AI$140,14,FALSE)</f>
        <v>2</v>
      </c>
      <c r="P223" s="238" t="s">
        <v>41</v>
      </c>
      <c r="Q223" s="238">
        <v>6</v>
      </c>
      <c r="R223" s="238"/>
      <c r="S223" s="238" t="str">
        <f t="shared" si="11"/>
        <v>松東</v>
      </c>
    </row>
    <row r="224" spans="1:19" s="57" customFormat="1" x14ac:dyDescent="0.2">
      <c r="A224" s="238">
        <v>195</v>
      </c>
      <c r="B224" s="238" t="s">
        <v>5</v>
      </c>
      <c r="C224" s="250">
        <v>42</v>
      </c>
      <c r="D224" s="238" t="s">
        <v>22</v>
      </c>
      <c r="E224" s="238"/>
      <c r="F224" s="238" t="s">
        <v>29</v>
      </c>
      <c r="G224" s="248">
        <v>3.77</v>
      </c>
      <c r="H224" s="238" t="s">
        <v>31</v>
      </c>
      <c r="I224" s="249">
        <v>3.3</v>
      </c>
      <c r="J224" s="238" t="s">
        <v>41</v>
      </c>
      <c r="K224" s="385">
        <v>242</v>
      </c>
      <c r="L224" s="238" t="str">
        <f>VLOOKUP(K224,選手名簿!$S$3:$AI$140,11,FALSE)</f>
        <v>金谷　星来</v>
      </c>
      <c r="M224" s="238" t="s">
        <v>31</v>
      </c>
      <c r="N224" s="238" t="str">
        <f>VLOOKUP(K224,選手名簿!$S$3:$AI$140,13,FALSE)</f>
        <v>丸　内</v>
      </c>
      <c r="O224" s="250">
        <f>VLOOKUP(K224,選手名簿!$S$3:$AI$140,14,FALSE)</f>
        <v>2</v>
      </c>
      <c r="P224" s="238" t="s">
        <v>41</v>
      </c>
      <c r="Q224" s="238">
        <v>7</v>
      </c>
      <c r="R224" s="238"/>
      <c r="S224" s="238" t="str">
        <f t="shared" si="11"/>
        <v>丸内</v>
      </c>
    </row>
    <row r="225" spans="1:19" s="57" customFormat="1" x14ac:dyDescent="0.2">
      <c r="A225" s="238">
        <v>234</v>
      </c>
      <c r="B225" s="238" t="s">
        <v>5</v>
      </c>
      <c r="C225" s="250">
        <v>42</v>
      </c>
      <c r="D225" s="238" t="s">
        <v>22</v>
      </c>
      <c r="E225" s="238"/>
      <c r="F225" s="238" t="s">
        <v>29</v>
      </c>
      <c r="G225" s="248">
        <v>3.75</v>
      </c>
      <c r="H225" s="238" t="s">
        <v>31</v>
      </c>
      <c r="I225" s="249">
        <v>1.1000000000000001</v>
      </c>
      <c r="J225" s="238" t="s">
        <v>41</v>
      </c>
      <c r="K225" s="385">
        <v>567</v>
      </c>
      <c r="L225" s="238" t="str">
        <f>VLOOKUP(K225,選手名簿!$S$3:$AI$140,11,FALSE)</f>
        <v>木戸　咲衣</v>
      </c>
      <c r="M225" s="238" t="s">
        <v>31</v>
      </c>
      <c r="N225" s="238" t="str">
        <f>VLOOKUP(K225,選手名簿!$S$3:$AI$140,13,FALSE)</f>
        <v>南　部</v>
      </c>
      <c r="O225" s="250">
        <f>VLOOKUP(K225,選手名簿!$S$3:$AI$140,14,FALSE)</f>
        <v>2</v>
      </c>
      <c r="P225" s="238" t="s">
        <v>41</v>
      </c>
      <c r="Q225" s="238">
        <v>8</v>
      </c>
      <c r="R225" s="238"/>
      <c r="S225" s="238" t="str">
        <f t="shared" si="11"/>
        <v>南部</v>
      </c>
    </row>
  </sheetData>
  <sortState xmlns:xlrd2="http://schemas.microsoft.com/office/spreadsheetml/2017/richdata2" ref="U3:V12">
    <sortCondition ref="U3"/>
  </sortState>
  <phoneticPr fontId="17"/>
  <pageMargins left="0.2361111111111111" right="0.55208333333333337" top="0.2" bottom="0.55069444444444449" header="0" footer="0"/>
  <pageSetup paperSize="9" scale="1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R13"/>
  <sheetViews>
    <sheetView workbookViewId="0">
      <selection activeCell="H26" sqref="H26"/>
    </sheetView>
  </sheetViews>
  <sheetFormatPr defaultColWidth="10.69140625" defaultRowHeight="14" x14ac:dyDescent="0.2"/>
  <cols>
    <col min="1" max="2" width="10.69140625" style="1" customWidth="1"/>
    <col min="3" max="3" width="6.69140625" style="1" customWidth="1"/>
    <col min="4" max="5" width="5.69140625" style="1" customWidth="1"/>
    <col min="6" max="6" width="6.69140625" style="1" customWidth="1"/>
    <col min="7" max="7" width="5.69140625" style="1" customWidth="1"/>
    <col min="8" max="16384" width="10.69140625" style="1"/>
  </cols>
  <sheetData>
    <row r="2" spans="2:18" x14ac:dyDescent="0.2">
      <c r="B2" s="5" t="s">
        <v>74</v>
      </c>
      <c r="C2" s="5" t="s">
        <v>85</v>
      </c>
      <c r="D2" s="5" t="s">
        <v>86</v>
      </c>
      <c r="E2" s="5" t="s">
        <v>87</v>
      </c>
      <c r="F2" s="5" t="s">
        <v>88</v>
      </c>
      <c r="G2" s="5" t="s">
        <v>89</v>
      </c>
      <c r="H2" s="5" t="s">
        <v>90</v>
      </c>
      <c r="I2" s="5" t="s">
        <v>91</v>
      </c>
      <c r="J2" s="4"/>
      <c r="R2" s="1" t="s">
        <v>91</v>
      </c>
    </row>
    <row r="3" spans="2:18" x14ac:dyDescent="0.2">
      <c r="B3" s="6" t="s">
        <v>75</v>
      </c>
      <c r="C3" s="5">
        <v>23.5</v>
      </c>
      <c r="D3" s="5">
        <v>59</v>
      </c>
      <c r="E3" s="5">
        <v>1.7</v>
      </c>
      <c r="F3" s="5" t="s">
        <v>1277</v>
      </c>
      <c r="G3" s="235" t="s">
        <v>1279</v>
      </c>
      <c r="H3" s="5" t="s">
        <v>173</v>
      </c>
      <c r="I3" s="5"/>
      <c r="J3" s="4"/>
      <c r="L3" s="7"/>
      <c r="M3" s="7"/>
      <c r="N3" s="7"/>
      <c r="R3" s="7">
        <v>1001</v>
      </c>
    </row>
    <row r="4" spans="2:18" x14ac:dyDescent="0.2">
      <c r="B4" s="6" t="s">
        <v>76</v>
      </c>
      <c r="C4" s="5">
        <v>25</v>
      </c>
      <c r="D4" s="5">
        <v>52</v>
      </c>
      <c r="E4" s="5">
        <v>1.5</v>
      </c>
      <c r="F4" s="5" t="s">
        <v>1278</v>
      </c>
      <c r="G4" s="235" t="s">
        <v>1279</v>
      </c>
      <c r="H4" s="5" t="s">
        <v>173</v>
      </c>
      <c r="I4" s="5"/>
      <c r="J4" s="4"/>
      <c r="L4" s="7"/>
      <c r="M4" s="7"/>
      <c r="R4" s="7">
        <v>1000</v>
      </c>
    </row>
    <row r="5" spans="2:18" x14ac:dyDescent="0.2">
      <c r="B5" s="6" t="s">
        <v>77</v>
      </c>
      <c r="C5" s="5">
        <v>26</v>
      </c>
      <c r="D5" s="5">
        <v>48</v>
      </c>
      <c r="E5" s="5">
        <v>1.3</v>
      </c>
      <c r="F5" s="5" t="s">
        <v>1277</v>
      </c>
      <c r="G5" s="235" t="s">
        <v>1279</v>
      </c>
      <c r="H5" s="5" t="s">
        <v>173</v>
      </c>
      <c r="I5" s="5"/>
      <c r="J5" s="4"/>
      <c r="L5" s="7"/>
      <c r="M5" s="7"/>
      <c r="N5" s="7"/>
      <c r="R5" s="7">
        <v>1000</v>
      </c>
    </row>
    <row r="6" spans="2:18" x14ac:dyDescent="0.2">
      <c r="B6" s="6" t="s">
        <v>78</v>
      </c>
      <c r="C6" s="5">
        <v>26</v>
      </c>
      <c r="D6" s="5">
        <v>48</v>
      </c>
      <c r="E6" s="5">
        <v>1.7</v>
      </c>
      <c r="F6" s="5" t="s">
        <v>1277</v>
      </c>
      <c r="G6" s="235" t="s">
        <v>1279</v>
      </c>
      <c r="H6" s="5" t="s">
        <v>173</v>
      </c>
      <c r="I6" s="5"/>
      <c r="J6" s="4"/>
      <c r="L6" s="7"/>
      <c r="M6" s="7"/>
      <c r="N6" s="7"/>
      <c r="R6" s="7">
        <v>999</v>
      </c>
    </row>
    <row r="7" spans="2:18" x14ac:dyDescent="0.2">
      <c r="B7" s="6" t="s">
        <v>79</v>
      </c>
      <c r="C7" s="5">
        <v>27</v>
      </c>
      <c r="D7" s="5">
        <v>37</v>
      </c>
      <c r="E7" s="5">
        <v>1.6</v>
      </c>
      <c r="F7" s="5" t="s">
        <v>1277</v>
      </c>
      <c r="G7" s="235" t="s">
        <v>1279</v>
      </c>
      <c r="H7" s="5" t="s">
        <v>173</v>
      </c>
      <c r="I7" s="5"/>
      <c r="J7" s="4"/>
      <c r="L7" s="7"/>
      <c r="M7" s="7"/>
      <c r="N7" s="7"/>
      <c r="R7" s="7">
        <v>999</v>
      </c>
    </row>
    <row r="8" spans="2:18" x14ac:dyDescent="0.2">
      <c r="B8" s="6" t="s">
        <v>80</v>
      </c>
      <c r="C8" s="5">
        <v>27</v>
      </c>
      <c r="D8" s="5"/>
      <c r="E8" s="5"/>
      <c r="F8" s="5"/>
      <c r="G8" s="235" t="s">
        <v>1279</v>
      </c>
      <c r="H8" s="5" t="s">
        <v>173</v>
      </c>
      <c r="I8" s="5"/>
      <c r="J8" s="4"/>
      <c r="L8" s="7"/>
      <c r="M8" s="7"/>
      <c r="N8" s="7"/>
      <c r="R8" s="7">
        <v>998</v>
      </c>
    </row>
    <row r="9" spans="2:18" x14ac:dyDescent="0.2">
      <c r="B9" s="6" t="s">
        <v>81</v>
      </c>
      <c r="C9" s="5"/>
      <c r="D9" s="5"/>
      <c r="E9" s="5"/>
      <c r="F9" s="5"/>
      <c r="G9" s="235"/>
      <c r="H9" s="5" t="s">
        <v>173</v>
      </c>
      <c r="I9" s="5"/>
      <c r="J9" s="4"/>
      <c r="L9" s="7"/>
      <c r="M9" s="7"/>
      <c r="N9" s="7"/>
      <c r="R9" s="7">
        <v>998</v>
      </c>
    </row>
    <row r="10" spans="2:18" x14ac:dyDescent="0.2">
      <c r="B10" s="6" t="s">
        <v>82</v>
      </c>
      <c r="C10" s="5"/>
      <c r="D10" s="5"/>
      <c r="E10" s="5"/>
      <c r="F10" s="5"/>
      <c r="G10" s="6"/>
      <c r="H10" s="5"/>
      <c r="I10" s="5"/>
      <c r="J10" s="4"/>
    </row>
    <row r="11" spans="2:18" x14ac:dyDescent="0.2">
      <c r="B11" s="6" t="s">
        <v>83</v>
      </c>
      <c r="C11" s="5"/>
      <c r="D11" s="5"/>
      <c r="E11" s="5"/>
      <c r="F11" s="5"/>
      <c r="G11" s="5"/>
      <c r="H11" s="5"/>
      <c r="I11" s="5"/>
      <c r="J11" s="4"/>
    </row>
    <row r="12" spans="2:18" x14ac:dyDescent="0.2">
      <c r="B12" s="6" t="s">
        <v>84</v>
      </c>
      <c r="C12" s="5"/>
      <c r="D12" s="5"/>
      <c r="E12" s="5"/>
      <c r="F12" s="5"/>
      <c r="G12" s="5"/>
      <c r="H12" s="5"/>
      <c r="I12" s="5"/>
      <c r="J12" s="4"/>
    </row>
    <row r="13" spans="2:18" x14ac:dyDescent="0.2">
      <c r="B13" s="3"/>
      <c r="C13" s="3"/>
      <c r="D13" s="3"/>
      <c r="E13" s="3"/>
      <c r="F13" s="3"/>
      <c r="G13" s="3"/>
      <c r="H13" s="3"/>
      <c r="I13" s="3"/>
    </row>
  </sheetData>
  <phoneticPr fontId="17"/>
  <pageMargins left="0.2361111111111111" right="0.55208333333333337" top="0.2" bottom="0.55069444444444449" header="0" footer="0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U329"/>
  <sheetViews>
    <sheetView topLeftCell="A30" workbookViewId="0">
      <selection activeCell="Q20" sqref="Q20"/>
    </sheetView>
  </sheetViews>
  <sheetFormatPr defaultColWidth="10.69140625" defaultRowHeight="14" x14ac:dyDescent="0.2"/>
  <cols>
    <col min="1" max="1" width="5.69140625" style="232" customWidth="1"/>
    <col min="2" max="2" width="4.69140625" style="232" customWidth="1"/>
    <col min="3" max="4" width="6.69140625" style="232" customWidth="1"/>
    <col min="5" max="5" width="5.69140625" style="232" customWidth="1"/>
    <col min="6" max="6" width="2.69140625" style="232" customWidth="1"/>
    <col min="7" max="7" width="4.69140625" style="232" customWidth="1"/>
    <col min="8" max="8" width="2.69140625" style="232" customWidth="1"/>
    <col min="9" max="9" width="5.69140625" style="232" customWidth="1"/>
    <col min="10" max="10" width="1.69140625" style="232" customWidth="1"/>
    <col min="11" max="11" width="11.4609375" style="232" customWidth="1"/>
    <col min="12" max="12" width="2.69140625" style="232" customWidth="1"/>
    <col min="13" max="13" width="7.69140625" style="232" customWidth="1"/>
    <col min="14" max="14" width="3.69140625" style="232" customWidth="1"/>
    <col min="15" max="15" width="1.69140625" style="232" customWidth="1"/>
    <col min="16" max="16" width="3" style="232" customWidth="1"/>
    <col min="17" max="17" width="27.07421875" style="270" customWidth="1"/>
    <col min="18" max="18" width="10.69140625" style="232"/>
    <col min="19" max="19" width="5.3046875" style="232" customWidth="1"/>
    <col min="20" max="20" width="4.4609375" style="232" customWidth="1"/>
    <col min="21" max="21" width="5.84375" style="232" customWidth="1"/>
    <col min="22" max="22" width="6.3046875" style="232" customWidth="1"/>
    <col min="23" max="23" width="5.84375" style="232" customWidth="1"/>
    <col min="24" max="24" width="1.3046875" style="232" customWidth="1"/>
    <col min="25" max="25" width="5.4609375" style="232" customWidth="1"/>
    <col min="26" max="26" width="1.53515625" style="232" customWidth="1"/>
    <col min="27" max="27" width="7.4609375" style="232" customWidth="1"/>
    <col min="28" max="28" width="2" style="232" customWidth="1"/>
    <col min="29" max="29" width="12.07421875" style="232" customWidth="1"/>
    <col min="30" max="30" width="1.84375" style="232" customWidth="1"/>
    <col min="31" max="31" width="6.4609375" style="232" customWidth="1"/>
    <col min="32" max="32" width="3.07421875" style="232" customWidth="1"/>
    <col min="33" max="33" width="1.4609375" style="232" customWidth="1"/>
    <col min="34" max="34" width="3.3046875" style="232" customWidth="1"/>
    <col min="35" max="35" width="15.53515625" style="283" customWidth="1"/>
    <col min="36" max="36" width="10.69140625" style="54"/>
    <col min="37" max="37" width="4.07421875" style="54" customWidth="1"/>
    <col min="38" max="38" width="5" style="54" customWidth="1"/>
    <col min="39" max="39" width="10.69140625" style="54"/>
    <col min="40" max="40" width="3.84375" style="54" customWidth="1"/>
    <col min="41" max="41" width="7.07421875" style="54" customWidth="1"/>
    <col min="42" max="42" width="6" style="54" customWidth="1"/>
    <col min="43" max="43" width="3.69140625" style="54" customWidth="1"/>
    <col min="44" max="44" width="14.07421875" style="54" customWidth="1"/>
    <col min="45" max="56" width="10.69140625" style="54"/>
    <col min="57" max="57" width="5.07421875" style="54" customWidth="1"/>
    <col min="58" max="58" width="4.84375" style="54" customWidth="1"/>
    <col min="59" max="59" width="10.69140625" style="54"/>
    <col min="60" max="60" width="2.84375" style="54" customWidth="1"/>
    <col min="61" max="61" width="10.69140625" style="54"/>
    <col min="62" max="62" width="4.07421875" style="54" customWidth="1"/>
    <col min="63" max="63" width="3.53515625" style="54" customWidth="1"/>
    <col min="64" max="16384" width="10.69140625" style="54"/>
  </cols>
  <sheetData>
    <row r="1" spans="1:73" x14ac:dyDescent="0.2">
      <c r="A1" s="271" t="s">
        <v>0</v>
      </c>
      <c r="B1" s="271" t="s">
        <v>3</v>
      </c>
      <c r="C1" s="271" t="s">
        <v>6</v>
      </c>
      <c r="D1" s="271" t="s">
        <v>7</v>
      </c>
      <c r="E1" s="271" t="s">
        <v>27</v>
      </c>
      <c r="F1" s="271"/>
      <c r="G1" s="272"/>
      <c r="H1" s="271"/>
      <c r="I1" s="271" t="s">
        <v>40</v>
      </c>
      <c r="J1" s="271"/>
      <c r="K1" s="271" t="s">
        <v>42</v>
      </c>
      <c r="L1" s="271"/>
      <c r="M1" s="271" t="s">
        <v>44</v>
      </c>
      <c r="N1" s="271" t="s">
        <v>47</v>
      </c>
      <c r="O1" s="271"/>
      <c r="P1" s="271" t="s">
        <v>0</v>
      </c>
      <c r="Q1" s="273" t="s">
        <v>48</v>
      </c>
      <c r="S1" s="266" t="s">
        <v>0</v>
      </c>
      <c r="T1" s="266" t="s">
        <v>3</v>
      </c>
      <c r="U1" s="266" t="s">
        <v>6</v>
      </c>
      <c r="V1" s="266" t="s">
        <v>7</v>
      </c>
      <c r="W1" s="266" t="s">
        <v>27</v>
      </c>
      <c r="X1" s="266"/>
      <c r="Y1" s="267"/>
      <c r="Z1" s="266"/>
      <c r="AA1" s="266" t="s">
        <v>40</v>
      </c>
      <c r="AB1" s="266"/>
      <c r="AC1" s="266" t="s">
        <v>42</v>
      </c>
      <c r="AD1" s="266"/>
      <c r="AE1" s="266" t="s">
        <v>44</v>
      </c>
      <c r="AF1" s="266" t="s">
        <v>47</v>
      </c>
      <c r="AG1" s="266"/>
      <c r="AH1" s="266" t="s">
        <v>0</v>
      </c>
      <c r="AI1" s="285" t="s">
        <v>48</v>
      </c>
    </row>
    <row r="2" spans="1:73" x14ac:dyDescent="0.2">
      <c r="A2" s="274"/>
      <c r="B2" s="274"/>
      <c r="C2" s="274"/>
      <c r="D2" s="274"/>
      <c r="E2" s="274" t="s">
        <v>28</v>
      </c>
      <c r="F2" s="274"/>
      <c r="G2" s="274" t="s">
        <v>30</v>
      </c>
      <c r="H2" s="274"/>
      <c r="I2" s="275"/>
      <c r="J2" s="274"/>
      <c r="K2" s="274"/>
      <c r="L2" s="274"/>
      <c r="M2" s="274"/>
      <c r="N2" s="276"/>
      <c r="O2" s="274"/>
      <c r="P2" s="274"/>
      <c r="Q2" s="277"/>
      <c r="W2" s="232" t="s">
        <v>28</v>
      </c>
      <c r="Y2" s="232" t="s">
        <v>30</v>
      </c>
      <c r="AA2" s="268"/>
      <c r="AF2" s="269"/>
      <c r="AI2" s="286"/>
    </row>
    <row r="3" spans="1:73" x14ac:dyDescent="0.2">
      <c r="A3" s="274">
        <v>79</v>
      </c>
      <c r="B3" s="274" t="s">
        <v>4</v>
      </c>
      <c r="C3" s="274"/>
      <c r="D3" s="274"/>
      <c r="E3" s="274"/>
      <c r="F3" s="274"/>
      <c r="G3" s="278"/>
      <c r="H3" s="274"/>
      <c r="I3" s="279"/>
      <c r="J3" s="274"/>
      <c r="K3" s="274" t="s">
        <v>922</v>
      </c>
      <c r="L3" s="280" t="s">
        <v>31</v>
      </c>
      <c r="M3" s="280" t="s">
        <v>923</v>
      </c>
      <c r="N3" s="281">
        <v>1</v>
      </c>
      <c r="O3" s="281" t="s">
        <v>41</v>
      </c>
      <c r="P3" s="274"/>
      <c r="Q3" s="277" t="s">
        <v>924</v>
      </c>
      <c r="S3" s="274">
        <v>85</v>
      </c>
      <c r="T3" s="274" t="s">
        <v>338</v>
      </c>
      <c r="U3" s="274"/>
      <c r="V3" s="274"/>
      <c r="W3" s="274"/>
      <c r="X3" s="274"/>
      <c r="Y3" s="278"/>
      <c r="Z3" s="274"/>
      <c r="AA3" s="279"/>
      <c r="AB3" s="274"/>
      <c r="AC3" s="274" t="s">
        <v>1040</v>
      </c>
      <c r="AD3" s="280" t="s">
        <v>31</v>
      </c>
      <c r="AE3" s="280" t="s">
        <v>1041</v>
      </c>
      <c r="AF3" s="281">
        <v>1</v>
      </c>
      <c r="AG3" s="281" t="s">
        <v>41</v>
      </c>
      <c r="AH3" s="274"/>
      <c r="AI3" s="277" t="s">
        <v>1042</v>
      </c>
      <c r="BE3" s="54" t="s">
        <v>5</v>
      </c>
      <c r="BF3" s="54">
        <v>81</v>
      </c>
      <c r="BG3" s="54" t="s">
        <v>211</v>
      </c>
      <c r="BH3" s="54" t="s">
        <v>31</v>
      </c>
      <c r="BI3" s="54" t="s">
        <v>335</v>
      </c>
      <c r="BJ3" s="54">
        <v>3</v>
      </c>
      <c r="BK3" s="54" t="s">
        <v>41</v>
      </c>
      <c r="BL3" s="54" t="s">
        <v>261</v>
      </c>
      <c r="BM3" s="54">
        <v>2003</v>
      </c>
      <c r="BN3" s="54">
        <v>4.2300000000000004</v>
      </c>
      <c r="BO3" s="54" t="s">
        <v>92</v>
      </c>
      <c r="BP3" s="54">
        <v>2</v>
      </c>
      <c r="BR3" s="54">
        <v>47</v>
      </c>
      <c r="BU3" s="54" t="s">
        <v>383</v>
      </c>
    </row>
    <row r="4" spans="1:73" x14ac:dyDescent="0.2">
      <c r="A4" s="274">
        <v>80</v>
      </c>
      <c r="B4" s="274" t="s">
        <v>4</v>
      </c>
      <c r="C4" s="274"/>
      <c r="D4" s="274"/>
      <c r="E4" s="274"/>
      <c r="F4" s="274"/>
      <c r="G4" s="278"/>
      <c r="H4" s="274"/>
      <c r="I4" s="279"/>
      <c r="J4" s="274"/>
      <c r="K4" s="274" t="s">
        <v>925</v>
      </c>
      <c r="L4" s="280" t="s">
        <v>31</v>
      </c>
      <c r="M4" s="280" t="s">
        <v>923</v>
      </c>
      <c r="N4" s="281">
        <v>1</v>
      </c>
      <c r="O4" s="281" t="s">
        <v>41</v>
      </c>
      <c r="P4" s="274"/>
      <c r="Q4" s="277" t="s">
        <v>926</v>
      </c>
      <c r="S4" s="274">
        <v>86</v>
      </c>
      <c r="T4" s="274" t="s">
        <v>338</v>
      </c>
      <c r="U4" s="274"/>
      <c r="V4" s="274"/>
      <c r="W4" s="274"/>
      <c r="X4" s="274"/>
      <c r="Y4" s="278"/>
      <c r="Z4" s="274"/>
      <c r="AA4" s="279"/>
      <c r="AB4" s="274"/>
      <c r="AC4" s="274" t="s">
        <v>1043</v>
      </c>
      <c r="AD4" s="280" t="s">
        <v>31</v>
      </c>
      <c r="AE4" s="280" t="s">
        <v>1041</v>
      </c>
      <c r="AF4" s="281">
        <v>1</v>
      </c>
      <c r="AG4" s="281" t="s">
        <v>41</v>
      </c>
      <c r="AH4" s="274"/>
      <c r="AI4" s="277" t="s">
        <v>1044</v>
      </c>
      <c r="BE4" s="54" t="s">
        <v>5</v>
      </c>
      <c r="BF4" s="54">
        <v>82</v>
      </c>
      <c r="BG4" s="54" t="s">
        <v>212</v>
      </c>
      <c r="BH4" s="54" t="s">
        <v>31</v>
      </c>
      <c r="BI4" s="54" t="s">
        <v>335</v>
      </c>
      <c r="BJ4" s="54">
        <v>3</v>
      </c>
      <c r="BK4" s="54" t="s">
        <v>41</v>
      </c>
      <c r="BL4" s="54" t="s">
        <v>262</v>
      </c>
      <c r="BM4" s="54">
        <v>2003</v>
      </c>
      <c r="BN4" s="54">
        <v>5.31</v>
      </c>
      <c r="BO4" s="54" t="s">
        <v>92</v>
      </c>
      <c r="BP4" s="54">
        <v>2</v>
      </c>
      <c r="BR4" s="54">
        <v>48</v>
      </c>
      <c r="BU4" s="54" t="s">
        <v>384</v>
      </c>
    </row>
    <row r="5" spans="1:73" x14ac:dyDescent="0.2">
      <c r="A5" s="274">
        <v>81</v>
      </c>
      <c r="B5" s="274" t="s">
        <v>4</v>
      </c>
      <c r="C5" s="274"/>
      <c r="D5" s="274"/>
      <c r="E5" s="274"/>
      <c r="F5" s="274"/>
      <c r="G5" s="278"/>
      <c r="H5" s="274"/>
      <c r="I5" s="279"/>
      <c r="J5" s="274"/>
      <c r="K5" s="274" t="s">
        <v>927</v>
      </c>
      <c r="L5" s="280" t="s">
        <v>31</v>
      </c>
      <c r="M5" s="280" t="s">
        <v>923</v>
      </c>
      <c r="N5" s="281">
        <v>1</v>
      </c>
      <c r="O5" s="281" t="s">
        <v>41</v>
      </c>
      <c r="P5" s="274"/>
      <c r="Q5" s="277" t="s">
        <v>928</v>
      </c>
      <c r="S5" s="274">
        <v>87</v>
      </c>
      <c r="T5" s="274" t="s">
        <v>338</v>
      </c>
      <c r="U5" s="274"/>
      <c r="V5" s="274"/>
      <c r="W5" s="274"/>
      <c r="X5" s="274"/>
      <c r="Y5" s="278"/>
      <c r="Z5" s="274"/>
      <c r="AA5" s="279"/>
      <c r="AB5" s="274"/>
      <c r="AC5" s="274" t="s">
        <v>1045</v>
      </c>
      <c r="AD5" s="280" t="s">
        <v>31</v>
      </c>
      <c r="AE5" s="280" t="s">
        <v>1041</v>
      </c>
      <c r="AF5" s="281">
        <v>1</v>
      </c>
      <c r="AG5" s="281" t="s">
        <v>41</v>
      </c>
      <c r="AH5" s="274"/>
      <c r="AI5" s="277" t="s">
        <v>1046</v>
      </c>
      <c r="BE5" s="54" t="s">
        <v>5</v>
      </c>
      <c r="BF5" s="54">
        <v>83</v>
      </c>
      <c r="BG5" s="54" t="s">
        <v>213</v>
      </c>
      <c r="BH5" s="54" t="s">
        <v>31</v>
      </c>
      <c r="BI5" s="54" t="s">
        <v>335</v>
      </c>
      <c r="BJ5" s="54">
        <v>3</v>
      </c>
      <c r="BK5" s="54" t="s">
        <v>41</v>
      </c>
      <c r="BL5" s="54" t="s">
        <v>263</v>
      </c>
      <c r="BM5" s="54">
        <v>2004</v>
      </c>
      <c r="BN5" s="54">
        <v>2.16</v>
      </c>
      <c r="BO5" s="54" t="s">
        <v>92</v>
      </c>
      <c r="BP5" s="54">
        <v>2</v>
      </c>
      <c r="BQ5" s="54" t="s">
        <v>385</v>
      </c>
      <c r="BR5" s="54">
        <v>49</v>
      </c>
      <c r="BU5" s="54" t="s">
        <v>386</v>
      </c>
    </row>
    <row r="6" spans="1:73" x14ac:dyDescent="0.2">
      <c r="A6" s="274">
        <v>82</v>
      </c>
      <c r="B6" s="274" t="s">
        <v>4</v>
      </c>
      <c r="C6" s="274"/>
      <c r="D6" s="274"/>
      <c r="E6" s="274"/>
      <c r="F6" s="274"/>
      <c r="G6" s="278"/>
      <c r="H6" s="274"/>
      <c r="I6" s="279"/>
      <c r="J6" s="274"/>
      <c r="K6" s="274" t="s">
        <v>929</v>
      </c>
      <c r="L6" s="280" t="s">
        <v>31</v>
      </c>
      <c r="M6" s="280" t="s">
        <v>923</v>
      </c>
      <c r="N6" s="281">
        <v>1</v>
      </c>
      <c r="O6" s="281" t="s">
        <v>41</v>
      </c>
      <c r="P6" s="274"/>
      <c r="Q6" s="277" t="s">
        <v>930</v>
      </c>
      <c r="S6" s="274">
        <v>88</v>
      </c>
      <c r="T6" s="274" t="s">
        <v>338</v>
      </c>
      <c r="U6" s="274"/>
      <c r="V6" s="274"/>
      <c r="W6" s="274"/>
      <c r="X6" s="274"/>
      <c r="Y6" s="278"/>
      <c r="Z6" s="274"/>
      <c r="AA6" s="279"/>
      <c r="AB6" s="274"/>
      <c r="AC6" s="274" t="s">
        <v>1047</v>
      </c>
      <c r="AD6" s="280" t="s">
        <v>31</v>
      </c>
      <c r="AE6" s="280" t="s">
        <v>1041</v>
      </c>
      <c r="AF6" s="281">
        <v>1</v>
      </c>
      <c r="AG6" s="281" t="s">
        <v>41</v>
      </c>
      <c r="AH6" s="274"/>
      <c r="AI6" s="277" t="s">
        <v>1048</v>
      </c>
      <c r="BE6" s="54" t="s">
        <v>5</v>
      </c>
      <c r="BF6" s="54">
        <v>84</v>
      </c>
      <c r="BG6" s="54" t="s">
        <v>214</v>
      </c>
      <c r="BH6" s="54" t="s">
        <v>31</v>
      </c>
      <c r="BI6" s="54" t="s">
        <v>335</v>
      </c>
      <c r="BJ6" s="54">
        <v>3</v>
      </c>
      <c r="BK6" s="54" t="s">
        <v>41</v>
      </c>
      <c r="BL6" s="54" t="s">
        <v>264</v>
      </c>
      <c r="BM6" s="54">
        <v>2003</v>
      </c>
      <c r="BN6" s="54">
        <v>10.27</v>
      </c>
      <c r="BO6" s="54" t="s">
        <v>92</v>
      </c>
      <c r="BP6" s="54">
        <v>2</v>
      </c>
      <c r="BR6" s="54">
        <v>50</v>
      </c>
      <c r="BU6" s="54" t="s">
        <v>387</v>
      </c>
    </row>
    <row r="7" spans="1:73" x14ac:dyDescent="0.2">
      <c r="A7" s="274">
        <v>83</v>
      </c>
      <c r="B7" s="274" t="s">
        <v>4</v>
      </c>
      <c r="C7" s="274"/>
      <c r="D7" s="274"/>
      <c r="E7" s="274"/>
      <c r="F7" s="274"/>
      <c r="G7" s="278"/>
      <c r="H7" s="274"/>
      <c r="I7" s="279"/>
      <c r="J7" s="274"/>
      <c r="K7" s="274" t="s">
        <v>931</v>
      </c>
      <c r="L7" s="280" t="s">
        <v>31</v>
      </c>
      <c r="M7" s="280" t="s">
        <v>923</v>
      </c>
      <c r="N7" s="281">
        <v>1</v>
      </c>
      <c r="O7" s="281" t="s">
        <v>41</v>
      </c>
      <c r="P7" s="274"/>
      <c r="Q7" s="277" t="s">
        <v>336</v>
      </c>
      <c r="S7" s="274">
        <v>89</v>
      </c>
      <c r="T7" s="274" t="s">
        <v>338</v>
      </c>
      <c r="U7" s="274"/>
      <c r="V7" s="274"/>
      <c r="W7" s="274"/>
      <c r="X7" s="274"/>
      <c r="Y7" s="278"/>
      <c r="Z7" s="274"/>
      <c r="AA7" s="279"/>
      <c r="AB7" s="274"/>
      <c r="AC7" s="274" t="s">
        <v>1049</v>
      </c>
      <c r="AD7" s="280" t="s">
        <v>31</v>
      </c>
      <c r="AE7" s="280" t="s">
        <v>1041</v>
      </c>
      <c r="AF7" s="281">
        <v>1</v>
      </c>
      <c r="AG7" s="281" t="s">
        <v>41</v>
      </c>
      <c r="AH7" s="274"/>
      <c r="AI7" s="277" t="s">
        <v>1050</v>
      </c>
      <c r="BE7" s="54" t="s">
        <v>5</v>
      </c>
      <c r="BF7" s="54">
        <v>85</v>
      </c>
      <c r="BG7" s="54" t="s">
        <v>388</v>
      </c>
      <c r="BH7" s="54" t="s">
        <v>31</v>
      </c>
      <c r="BI7" s="54" t="s">
        <v>335</v>
      </c>
      <c r="BJ7" s="54">
        <v>2</v>
      </c>
      <c r="BK7" s="54" t="s">
        <v>41</v>
      </c>
      <c r="BL7" s="54" t="s">
        <v>339</v>
      </c>
      <c r="BM7" s="54">
        <v>2004</v>
      </c>
      <c r="BN7" s="54">
        <v>5.0599999999999996</v>
      </c>
      <c r="BO7" s="54" t="s">
        <v>92</v>
      </c>
      <c r="BP7" s="54">
        <v>2</v>
      </c>
      <c r="BR7" s="54">
        <v>51</v>
      </c>
      <c r="BU7" s="54" t="s">
        <v>389</v>
      </c>
    </row>
    <row r="8" spans="1:73" x14ac:dyDescent="0.2">
      <c r="A8" s="274">
        <v>84</v>
      </c>
      <c r="B8" s="274" t="s">
        <v>4</v>
      </c>
      <c r="C8" s="274"/>
      <c r="D8" s="274"/>
      <c r="E8" s="274"/>
      <c r="F8" s="274"/>
      <c r="G8" s="278"/>
      <c r="H8" s="274"/>
      <c r="I8" s="279"/>
      <c r="J8" s="274"/>
      <c r="K8" s="274" t="s">
        <v>932</v>
      </c>
      <c r="L8" s="280" t="s">
        <v>31</v>
      </c>
      <c r="M8" s="280" t="s">
        <v>923</v>
      </c>
      <c r="N8" s="281">
        <v>1</v>
      </c>
      <c r="O8" s="281" t="s">
        <v>41</v>
      </c>
      <c r="P8" s="274"/>
      <c r="Q8" s="277" t="s">
        <v>933</v>
      </c>
      <c r="S8" s="274">
        <v>90</v>
      </c>
      <c r="T8" s="274" t="s">
        <v>338</v>
      </c>
      <c r="U8" s="274"/>
      <c r="V8" s="274"/>
      <c r="W8" s="274"/>
      <c r="X8" s="274"/>
      <c r="Y8" s="278"/>
      <c r="Z8" s="274"/>
      <c r="AA8" s="279"/>
      <c r="AB8" s="274"/>
      <c r="AC8" s="274" t="s">
        <v>1051</v>
      </c>
      <c r="AD8" s="280" t="s">
        <v>31</v>
      </c>
      <c r="AE8" s="280" t="s">
        <v>1041</v>
      </c>
      <c r="AF8" s="281">
        <v>1</v>
      </c>
      <c r="AG8" s="281" t="s">
        <v>41</v>
      </c>
      <c r="AH8" s="274"/>
      <c r="AI8" s="277" t="s">
        <v>1052</v>
      </c>
      <c r="BE8" s="54" t="s">
        <v>5</v>
      </c>
      <c r="BF8" s="54">
        <v>86</v>
      </c>
      <c r="BG8" s="54" t="s">
        <v>390</v>
      </c>
      <c r="BH8" s="54" t="s">
        <v>31</v>
      </c>
      <c r="BI8" s="54" t="s">
        <v>335</v>
      </c>
      <c r="BJ8" s="54">
        <v>2</v>
      </c>
      <c r="BK8" s="54" t="s">
        <v>41</v>
      </c>
      <c r="BL8" s="54" t="s">
        <v>340</v>
      </c>
      <c r="BM8" s="54">
        <v>2004</v>
      </c>
      <c r="BN8" s="54">
        <v>12.06</v>
      </c>
      <c r="BO8" s="54" t="s">
        <v>92</v>
      </c>
      <c r="BP8" s="54">
        <v>2</v>
      </c>
      <c r="BR8" s="54">
        <v>52</v>
      </c>
      <c r="BU8" s="54" t="s">
        <v>391</v>
      </c>
    </row>
    <row r="9" spans="1:73" x14ac:dyDescent="0.2">
      <c r="A9" s="274">
        <v>85</v>
      </c>
      <c r="B9" s="274" t="s">
        <v>4</v>
      </c>
      <c r="C9" s="274"/>
      <c r="D9" s="274"/>
      <c r="E9" s="274"/>
      <c r="F9" s="274"/>
      <c r="G9" s="278"/>
      <c r="H9" s="274"/>
      <c r="I9" s="275"/>
      <c r="J9" s="274"/>
      <c r="K9" s="282" t="s">
        <v>733</v>
      </c>
      <c r="L9" s="280" t="s">
        <v>31</v>
      </c>
      <c r="M9" s="280" t="s">
        <v>923</v>
      </c>
      <c r="N9" s="281">
        <v>3</v>
      </c>
      <c r="O9" s="281" t="s">
        <v>41</v>
      </c>
      <c r="P9" s="274"/>
      <c r="Q9" s="277" t="s">
        <v>743</v>
      </c>
      <c r="S9" s="274">
        <v>91</v>
      </c>
      <c r="T9" s="274" t="s">
        <v>338</v>
      </c>
      <c r="U9" s="274"/>
      <c r="V9" s="274"/>
      <c r="W9" s="274"/>
      <c r="X9" s="274"/>
      <c r="Y9" s="278"/>
      <c r="Z9" s="274"/>
      <c r="AA9" s="275"/>
      <c r="AB9" s="274"/>
      <c r="AC9" s="282" t="s">
        <v>777</v>
      </c>
      <c r="AD9" s="280" t="s">
        <v>31</v>
      </c>
      <c r="AE9" s="280" t="s">
        <v>1041</v>
      </c>
      <c r="AF9" s="281">
        <v>3</v>
      </c>
      <c r="AG9" s="281" t="s">
        <v>41</v>
      </c>
      <c r="AH9" s="274"/>
      <c r="AI9" s="277" t="s">
        <v>778</v>
      </c>
      <c r="BE9" s="54" t="s">
        <v>5</v>
      </c>
      <c r="BF9" s="54">
        <v>87</v>
      </c>
      <c r="BG9" s="54" t="s">
        <v>392</v>
      </c>
      <c r="BH9" s="54" t="s">
        <v>31</v>
      </c>
      <c r="BI9" s="54" t="s">
        <v>335</v>
      </c>
      <c r="BJ9" s="54">
        <v>2</v>
      </c>
      <c r="BK9" s="54" t="s">
        <v>41</v>
      </c>
      <c r="BL9" s="54" t="s">
        <v>341</v>
      </c>
      <c r="BM9" s="54">
        <v>2004</v>
      </c>
      <c r="BN9" s="54">
        <v>6.11</v>
      </c>
      <c r="BO9" s="54" t="s">
        <v>92</v>
      </c>
      <c r="BP9" s="54">
        <v>2</v>
      </c>
      <c r="BR9" s="54">
        <v>53</v>
      </c>
      <c r="BU9" s="54" t="s">
        <v>393</v>
      </c>
    </row>
    <row r="10" spans="1:73" ht="15" customHeight="1" x14ac:dyDescent="0.2">
      <c r="A10" s="274">
        <v>86</v>
      </c>
      <c r="B10" s="274" t="s">
        <v>4</v>
      </c>
      <c r="C10" s="274"/>
      <c r="D10" s="274"/>
      <c r="E10" s="274"/>
      <c r="F10" s="274"/>
      <c r="G10" s="278"/>
      <c r="H10" s="274"/>
      <c r="I10" s="275"/>
      <c r="J10" s="274"/>
      <c r="K10" s="282" t="s">
        <v>734</v>
      </c>
      <c r="L10" s="280" t="s">
        <v>31</v>
      </c>
      <c r="M10" s="280" t="s">
        <v>923</v>
      </c>
      <c r="N10" s="281">
        <v>3</v>
      </c>
      <c r="O10" s="281" t="s">
        <v>41</v>
      </c>
      <c r="P10" s="274"/>
      <c r="Q10" s="277" t="s">
        <v>744</v>
      </c>
      <c r="S10" s="274">
        <v>92</v>
      </c>
      <c r="T10" s="274" t="s">
        <v>338</v>
      </c>
      <c r="U10" s="274"/>
      <c r="V10" s="274"/>
      <c r="W10" s="274"/>
      <c r="X10" s="274"/>
      <c r="Y10" s="278"/>
      <c r="Z10" s="274"/>
      <c r="AA10" s="275"/>
      <c r="AB10" s="274"/>
      <c r="AC10" s="282" t="s">
        <v>779</v>
      </c>
      <c r="AD10" s="280" t="s">
        <v>31</v>
      </c>
      <c r="AE10" s="280" t="s">
        <v>1041</v>
      </c>
      <c r="AF10" s="281">
        <v>3</v>
      </c>
      <c r="AG10" s="281" t="s">
        <v>41</v>
      </c>
      <c r="AH10" s="274"/>
      <c r="AI10" s="277" t="s">
        <v>780</v>
      </c>
      <c r="BA10" s="54" t="s">
        <v>626</v>
      </c>
      <c r="BE10" s="54" t="s">
        <v>5</v>
      </c>
      <c r="BF10" s="54">
        <v>88</v>
      </c>
      <c r="BG10" s="54" t="s">
        <v>394</v>
      </c>
      <c r="BH10" s="54" t="s">
        <v>31</v>
      </c>
      <c r="BI10" s="54" t="s">
        <v>335</v>
      </c>
      <c r="BJ10" s="54">
        <v>1</v>
      </c>
      <c r="BK10" s="54" t="s">
        <v>41</v>
      </c>
      <c r="BL10" s="54" t="s">
        <v>395</v>
      </c>
      <c r="BM10" s="54">
        <v>2005</v>
      </c>
      <c r="BN10" s="54">
        <v>11.3</v>
      </c>
      <c r="BO10" s="54" t="s">
        <v>92</v>
      </c>
      <c r="BP10" s="54">
        <v>2</v>
      </c>
    </row>
    <row r="11" spans="1:73" x14ac:dyDescent="0.2">
      <c r="A11" s="274">
        <v>87</v>
      </c>
      <c r="B11" s="274" t="s">
        <v>4</v>
      </c>
      <c r="C11" s="274"/>
      <c r="D11" s="274"/>
      <c r="E11" s="274"/>
      <c r="F11" s="274"/>
      <c r="G11" s="278"/>
      <c r="H11" s="274"/>
      <c r="I11" s="275"/>
      <c r="J11" s="274"/>
      <c r="K11" s="282" t="s">
        <v>934</v>
      </c>
      <c r="L11" s="274" t="s">
        <v>31</v>
      </c>
      <c r="M11" s="280" t="s">
        <v>923</v>
      </c>
      <c r="N11" s="281">
        <v>2</v>
      </c>
      <c r="O11" s="281" t="s">
        <v>41</v>
      </c>
      <c r="P11" s="274"/>
      <c r="Q11" s="277" t="s">
        <v>935</v>
      </c>
      <c r="S11" s="274">
        <v>93</v>
      </c>
      <c r="T11" s="274" t="s">
        <v>338</v>
      </c>
      <c r="U11" s="274"/>
      <c r="V11" s="274"/>
      <c r="W11" s="274"/>
      <c r="X11" s="274"/>
      <c r="Y11" s="278"/>
      <c r="Z11" s="274"/>
      <c r="AA11" s="275"/>
      <c r="AB11" s="274"/>
      <c r="AC11" s="282" t="s">
        <v>1053</v>
      </c>
      <c r="AD11" s="274" t="s">
        <v>31</v>
      </c>
      <c r="AE11" s="280" t="s">
        <v>1041</v>
      </c>
      <c r="AF11" s="281">
        <v>3</v>
      </c>
      <c r="AG11" s="281" t="s">
        <v>41</v>
      </c>
      <c r="AH11" s="274"/>
      <c r="AI11" s="277" t="s">
        <v>781</v>
      </c>
      <c r="BA11" s="54" t="s">
        <v>627</v>
      </c>
      <c r="BE11" s="54" t="s">
        <v>5</v>
      </c>
      <c r="BF11" s="54">
        <v>89</v>
      </c>
      <c r="BG11" s="54" t="s">
        <v>396</v>
      </c>
      <c r="BH11" s="54" t="s">
        <v>31</v>
      </c>
      <c r="BI11" s="54" t="s">
        <v>335</v>
      </c>
      <c r="BJ11" s="54">
        <v>1</v>
      </c>
      <c r="BK11" s="54" t="s">
        <v>41</v>
      </c>
      <c r="BL11" s="54" t="s">
        <v>397</v>
      </c>
      <c r="BM11" s="54">
        <v>2006</v>
      </c>
      <c r="BN11" s="54">
        <v>2.0699999999999998</v>
      </c>
      <c r="BO11" s="54" t="s">
        <v>92</v>
      </c>
      <c r="BP11" s="54">
        <v>2</v>
      </c>
      <c r="BQ11" s="54" t="s">
        <v>385</v>
      </c>
    </row>
    <row r="12" spans="1:73" x14ac:dyDescent="0.2">
      <c r="A12" s="274">
        <v>88</v>
      </c>
      <c r="B12" s="274" t="s">
        <v>4</v>
      </c>
      <c r="C12" s="274"/>
      <c r="D12" s="274"/>
      <c r="E12" s="274"/>
      <c r="F12" s="274"/>
      <c r="G12" s="278"/>
      <c r="H12" s="274"/>
      <c r="I12" s="275"/>
      <c r="J12" s="274"/>
      <c r="K12" s="274" t="s">
        <v>936</v>
      </c>
      <c r="L12" s="280" t="s">
        <v>31</v>
      </c>
      <c r="M12" s="280" t="s">
        <v>923</v>
      </c>
      <c r="N12" s="281">
        <v>2</v>
      </c>
      <c r="O12" s="281" t="s">
        <v>41</v>
      </c>
      <c r="P12" s="274"/>
      <c r="Q12" s="277" t="s">
        <v>937</v>
      </c>
      <c r="S12" s="274">
        <v>94</v>
      </c>
      <c r="T12" s="274" t="s">
        <v>338</v>
      </c>
      <c r="U12" s="274"/>
      <c r="V12" s="274"/>
      <c r="W12" s="274"/>
      <c r="X12" s="274"/>
      <c r="Y12" s="278"/>
      <c r="Z12" s="274"/>
      <c r="AA12" s="275"/>
      <c r="AB12" s="274"/>
      <c r="AC12" s="274" t="s">
        <v>1054</v>
      </c>
      <c r="AD12" s="280" t="s">
        <v>31</v>
      </c>
      <c r="AE12" s="280" t="s">
        <v>1041</v>
      </c>
      <c r="AF12" s="281">
        <v>2</v>
      </c>
      <c r="AG12" s="281" t="s">
        <v>41</v>
      </c>
      <c r="AH12" s="274"/>
      <c r="AI12" s="277" t="s">
        <v>1055</v>
      </c>
      <c r="BA12" s="54" t="s">
        <v>628</v>
      </c>
      <c r="BE12" s="54" t="s">
        <v>5</v>
      </c>
      <c r="BF12" s="54">
        <v>90</v>
      </c>
      <c r="BG12" s="54" t="s">
        <v>398</v>
      </c>
      <c r="BH12" s="54" t="s">
        <v>31</v>
      </c>
      <c r="BI12" s="54" t="s">
        <v>335</v>
      </c>
      <c r="BJ12" s="54">
        <v>1</v>
      </c>
      <c r="BK12" s="54" t="s">
        <v>41</v>
      </c>
      <c r="BL12" s="54" t="s">
        <v>399</v>
      </c>
      <c r="BM12" s="54">
        <v>2005</v>
      </c>
      <c r="BN12" s="54">
        <v>10.17</v>
      </c>
      <c r="BO12" s="54" t="s">
        <v>92</v>
      </c>
      <c r="BP12" s="54">
        <v>2</v>
      </c>
    </row>
    <row r="13" spans="1:73" x14ac:dyDescent="0.2">
      <c r="A13" s="274">
        <v>89</v>
      </c>
      <c r="B13" s="274" t="s">
        <v>4</v>
      </c>
      <c r="C13" s="274"/>
      <c r="D13" s="274"/>
      <c r="E13" s="274"/>
      <c r="F13" s="274"/>
      <c r="G13" s="278"/>
      <c r="H13" s="274"/>
      <c r="I13" s="275"/>
      <c r="J13" s="274"/>
      <c r="K13" s="274" t="s">
        <v>938</v>
      </c>
      <c r="L13" s="274" t="s">
        <v>31</v>
      </c>
      <c r="M13" s="280" t="s">
        <v>923</v>
      </c>
      <c r="N13" s="281">
        <v>2</v>
      </c>
      <c r="O13" s="281" t="s">
        <v>41</v>
      </c>
      <c r="P13" s="274"/>
      <c r="Q13" s="277" t="s">
        <v>939</v>
      </c>
      <c r="S13" s="274">
        <v>95</v>
      </c>
      <c r="T13" s="274" t="s">
        <v>338</v>
      </c>
      <c r="U13" s="274"/>
      <c r="V13" s="274"/>
      <c r="W13" s="274"/>
      <c r="X13" s="274"/>
      <c r="Y13" s="278"/>
      <c r="Z13" s="274"/>
      <c r="AA13" s="275"/>
      <c r="AB13" s="274"/>
      <c r="AC13" s="274" t="s">
        <v>1056</v>
      </c>
      <c r="AD13" s="274" t="s">
        <v>31</v>
      </c>
      <c r="AE13" s="280" t="s">
        <v>1041</v>
      </c>
      <c r="AF13" s="281">
        <v>2</v>
      </c>
      <c r="AG13" s="281" t="s">
        <v>41</v>
      </c>
      <c r="AH13" s="274"/>
      <c r="AI13" s="277" t="s">
        <v>1057</v>
      </c>
      <c r="BA13" s="54" t="s">
        <v>463</v>
      </c>
      <c r="BE13" s="54" t="s">
        <v>5</v>
      </c>
      <c r="BF13" s="54">
        <v>151</v>
      </c>
      <c r="BG13" s="54" t="s">
        <v>400</v>
      </c>
      <c r="BH13" s="54" t="s">
        <v>31</v>
      </c>
      <c r="BI13" s="54" t="s">
        <v>34</v>
      </c>
      <c r="BJ13" s="54">
        <v>1</v>
      </c>
      <c r="BK13" s="54" t="s">
        <v>41</v>
      </c>
      <c r="BL13" s="54" t="s">
        <v>401</v>
      </c>
      <c r="BM13" s="54">
        <v>2005</v>
      </c>
      <c r="BN13" s="54">
        <v>6.13</v>
      </c>
      <c r="BO13" s="54" t="s">
        <v>402</v>
      </c>
      <c r="BP13" s="54">
        <v>2</v>
      </c>
      <c r="BR13" s="54">
        <v>741</v>
      </c>
    </row>
    <row r="14" spans="1:73" x14ac:dyDescent="0.2">
      <c r="A14" s="274">
        <v>90</v>
      </c>
      <c r="B14" s="274" t="s">
        <v>4</v>
      </c>
      <c r="C14" s="274"/>
      <c r="D14" s="274"/>
      <c r="E14" s="274"/>
      <c r="F14" s="274"/>
      <c r="G14" s="278"/>
      <c r="H14" s="274"/>
      <c r="I14" s="275"/>
      <c r="J14" s="274"/>
      <c r="K14" s="274" t="s">
        <v>940</v>
      </c>
      <c r="L14" s="280" t="s">
        <v>31</v>
      </c>
      <c r="M14" s="280" t="s">
        <v>923</v>
      </c>
      <c r="N14" s="281">
        <v>2</v>
      </c>
      <c r="O14" s="281" t="s">
        <v>41</v>
      </c>
      <c r="P14" s="274"/>
      <c r="Q14" s="283" t="s">
        <v>941</v>
      </c>
      <c r="S14" s="274">
        <v>96</v>
      </c>
      <c r="T14" s="274" t="s">
        <v>338</v>
      </c>
      <c r="U14" s="274"/>
      <c r="V14" s="274"/>
      <c r="W14" s="274"/>
      <c r="X14" s="274"/>
      <c r="Y14" s="278"/>
      <c r="Z14" s="274"/>
      <c r="AA14" s="275"/>
      <c r="AB14" s="274"/>
      <c r="AC14" s="274" t="s">
        <v>1058</v>
      </c>
      <c r="AD14" s="280" t="s">
        <v>31</v>
      </c>
      <c r="AE14" s="280" t="s">
        <v>1041</v>
      </c>
      <c r="AF14" s="281">
        <v>2</v>
      </c>
      <c r="AG14" s="281" t="s">
        <v>41</v>
      </c>
      <c r="AH14" s="274"/>
      <c r="AI14" s="283" t="s">
        <v>1059</v>
      </c>
      <c r="BA14" s="54" t="s">
        <v>629</v>
      </c>
      <c r="BE14" s="54" t="s">
        <v>5</v>
      </c>
      <c r="BF14" s="54">
        <v>152</v>
      </c>
      <c r="BG14" s="54" t="s">
        <v>403</v>
      </c>
      <c r="BH14" s="54" t="s">
        <v>31</v>
      </c>
      <c r="BI14" s="54" t="s">
        <v>34</v>
      </c>
      <c r="BJ14" s="54">
        <v>1</v>
      </c>
      <c r="BK14" s="54" t="s">
        <v>41</v>
      </c>
      <c r="BL14" s="54" t="s">
        <v>404</v>
      </c>
      <c r="BM14" s="54">
        <v>2005</v>
      </c>
      <c r="BN14" s="54">
        <v>5.27</v>
      </c>
      <c r="BO14" s="54" t="s">
        <v>402</v>
      </c>
      <c r="BP14" s="54">
        <v>2</v>
      </c>
      <c r="BR14" s="54">
        <v>742</v>
      </c>
    </row>
    <row r="15" spans="1:73" x14ac:dyDescent="0.2">
      <c r="A15" s="274">
        <v>91</v>
      </c>
      <c r="B15" s="274" t="s">
        <v>4</v>
      </c>
      <c r="C15" s="274"/>
      <c r="D15" s="274"/>
      <c r="E15" s="274"/>
      <c r="F15" s="274"/>
      <c r="G15" s="278"/>
      <c r="H15" s="274"/>
      <c r="I15" s="275"/>
      <c r="J15" s="274"/>
      <c r="K15" s="274" t="s">
        <v>942</v>
      </c>
      <c r="L15" s="280" t="s">
        <v>31</v>
      </c>
      <c r="M15" s="280" t="s">
        <v>923</v>
      </c>
      <c r="N15" s="281">
        <v>2</v>
      </c>
      <c r="O15" s="281" t="s">
        <v>41</v>
      </c>
      <c r="P15" s="274"/>
      <c r="Q15" s="283" t="s">
        <v>943</v>
      </c>
      <c r="S15" s="274">
        <v>97</v>
      </c>
      <c r="T15" s="274" t="s">
        <v>338</v>
      </c>
      <c r="U15" s="274"/>
      <c r="V15" s="274"/>
      <c r="W15" s="274"/>
      <c r="X15" s="274"/>
      <c r="Y15" s="278"/>
      <c r="Z15" s="274"/>
      <c r="AA15" s="275"/>
      <c r="AB15" s="274"/>
      <c r="AC15" s="274" t="s">
        <v>1060</v>
      </c>
      <c r="AD15" s="280" t="s">
        <v>31</v>
      </c>
      <c r="AE15" s="280" t="s">
        <v>1041</v>
      </c>
      <c r="AF15" s="281">
        <v>2</v>
      </c>
      <c r="AG15" s="281" t="s">
        <v>41</v>
      </c>
      <c r="AH15" s="274"/>
      <c r="AI15" s="283" t="s">
        <v>1061</v>
      </c>
      <c r="BA15" s="54" t="s">
        <v>630</v>
      </c>
      <c r="BE15" s="54" t="s">
        <v>5</v>
      </c>
      <c r="BF15" s="54">
        <v>153</v>
      </c>
      <c r="BG15" s="54" t="s">
        <v>405</v>
      </c>
      <c r="BH15" s="54" t="s">
        <v>31</v>
      </c>
      <c r="BI15" s="54" t="s">
        <v>34</v>
      </c>
      <c r="BJ15" s="54">
        <v>1</v>
      </c>
      <c r="BK15" s="54" t="s">
        <v>41</v>
      </c>
      <c r="BL15" s="54" t="s">
        <v>406</v>
      </c>
      <c r="BM15" s="54">
        <v>2005</v>
      </c>
      <c r="BN15" s="54">
        <v>11.18</v>
      </c>
      <c r="BO15" s="54" t="s">
        <v>402</v>
      </c>
      <c r="BP15" s="54">
        <v>2</v>
      </c>
      <c r="BR15" s="54">
        <v>859</v>
      </c>
    </row>
    <row r="16" spans="1:73" x14ac:dyDescent="0.2">
      <c r="A16" s="274">
        <v>101</v>
      </c>
      <c r="B16" s="274" t="s">
        <v>4</v>
      </c>
      <c r="C16" s="274"/>
      <c r="D16" s="274"/>
      <c r="E16" s="274"/>
      <c r="F16" s="274"/>
      <c r="G16" s="278"/>
      <c r="H16" s="274"/>
      <c r="I16" s="275"/>
      <c r="J16" s="274"/>
      <c r="K16" s="274" t="s">
        <v>944</v>
      </c>
      <c r="L16" s="280" t="s">
        <v>31</v>
      </c>
      <c r="M16" s="280" t="s">
        <v>945</v>
      </c>
      <c r="N16" s="281">
        <v>1</v>
      </c>
      <c r="O16" s="281" t="s">
        <v>41</v>
      </c>
      <c r="P16" s="274"/>
      <c r="Q16" s="283" t="s">
        <v>946</v>
      </c>
      <c r="S16" s="274">
        <v>151</v>
      </c>
      <c r="T16" s="274" t="s">
        <v>338</v>
      </c>
      <c r="U16" s="274"/>
      <c r="V16" s="274"/>
      <c r="W16" s="274"/>
      <c r="X16" s="274"/>
      <c r="Y16" s="278"/>
      <c r="Z16" s="274"/>
      <c r="AA16" s="275"/>
      <c r="AB16" s="274"/>
      <c r="AC16" s="274" t="s">
        <v>1062</v>
      </c>
      <c r="AD16" s="280" t="s">
        <v>31</v>
      </c>
      <c r="AE16" s="280" t="s">
        <v>1063</v>
      </c>
      <c r="AF16" s="281">
        <v>1</v>
      </c>
      <c r="AG16" s="281" t="s">
        <v>41</v>
      </c>
      <c r="AH16" s="274"/>
      <c r="AI16" s="283" t="s">
        <v>1064</v>
      </c>
      <c r="BA16" s="54" t="s">
        <v>631</v>
      </c>
      <c r="BE16" s="54" t="s">
        <v>5</v>
      </c>
      <c r="BF16" s="54">
        <v>154</v>
      </c>
      <c r="BG16" s="54" t="s">
        <v>407</v>
      </c>
      <c r="BH16" s="54" t="s">
        <v>31</v>
      </c>
      <c r="BI16" s="54" t="s">
        <v>34</v>
      </c>
      <c r="BJ16" s="54">
        <v>1</v>
      </c>
      <c r="BK16" s="54" t="s">
        <v>41</v>
      </c>
      <c r="BL16" s="54" t="s">
        <v>408</v>
      </c>
      <c r="BM16" s="54">
        <v>2005</v>
      </c>
      <c r="BN16" s="54">
        <v>7.12</v>
      </c>
      <c r="BO16" s="54" t="s">
        <v>402</v>
      </c>
      <c r="BP16" s="54">
        <v>2</v>
      </c>
      <c r="BR16" s="54">
        <v>860</v>
      </c>
    </row>
    <row r="17" spans="1:73" x14ac:dyDescent="0.2">
      <c r="A17" s="274">
        <v>102</v>
      </c>
      <c r="B17" s="274" t="s">
        <v>4</v>
      </c>
      <c r="C17" s="274"/>
      <c r="D17" s="274"/>
      <c r="E17" s="274"/>
      <c r="F17" s="274"/>
      <c r="G17" s="278"/>
      <c r="H17" s="274"/>
      <c r="I17" s="275"/>
      <c r="J17" s="274"/>
      <c r="K17" s="274" t="s">
        <v>947</v>
      </c>
      <c r="L17" s="280" t="s">
        <v>31</v>
      </c>
      <c r="M17" s="280" t="s">
        <v>945</v>
      </c>
      <c r="N17" s="281">
        <v>1</v>
      </c>
      <c r="O17" s="281" t="s">
        <v>41</v>
      </c>
      <c r="P17" s="274"/>
      <c r="Q17" s="283" t="s">
        <v>948</v>
      </c>
      <c r="S17" s="274">
        <v>152</v>
      </c>
      <c r="T17" s="274" t="s">
        <v>338</v>
      </c>
      <c r="U17" s="274"/>
      <c r="V17" s="274"/>
      <c r="W17" s="274"/>
      <c r="X17" s="274"/>
      <c r="Y17" s="278"/>
      <c r="Z17" s="274"/>
      <c r="AA17" s="275"/>
      <c r="AB17" s="274"/>
      <c r="AC17" s="274" t="s">
        <v>1065</v>
      </c>
      <c r="AD17" s="280" t="s">
        <v>31</v>
      </c>
      <c r="AE17" s="280" t="s">
        <v>1063</v>
      </c>
      <c r="AF17" s="281">
        <v>1</v>
      </c>
      <c r="AG17" s="281" t="s">
        <v>41</v>
      </c>
      <c r="AH17" s="274"/>
      <c r="AI17" s="283" t="s">
        <v>1066</v>
      </c>
      <c r="BE17" s="54" t="s">
        <v>5</v>
      </c>
      <c r="BF17" s="54">
        <v>155</v>
      </c>
      <c r="BG17" s="54" t="s">
        <v>409</v>
      </c>
      <c r="BH17" s="54" t="s">
        <v>31</v>
      </c>
      <c r="BI17" s="54" t="s">
        <v>34</v>
      </c>
      <c r="BJ17" s="54">
        <v>1</v>
      </c>
      <c r="BK17" s="54" t="s">
        <v>41</v>
      </c>
      <c r="BL17" s="54" t="s">
        <v>410</v>
      </c>
      <c r="BM17" s="54">
        <v>2005</v>
      </c>
      <c r="BN17" s="54">
        <v>11.04</v>
      </c>
      <c r="BO17" s="54" t="s">
        <v>402</v>
      </c>
      <c r="BP17" s="54">
        <v>2</v>
      </c>
    </row>
    <row r="18" spans="1:73" x14ac:dyDescent="0.2">
      <c r="A18" s="274">
        <v>103</v>
      </c>
      <c r="B18" s="274" t="s">
        <v>4</v>
      </c>
      <c r="C18" s="274"/>
      <c r="D18" s="274"/>
      <c r="E18" s="274"/>
      <c r="F18" s="274"/>
      <c r="G18" s="278"/>
      <c r="H18" s="274"/>
      <c r="I18" s="275"/>
      <c r="J18" s="274"/>
      <c r="K18" s="274" t="s">
        <v>949</v>
      </c>
      <c r="L18" s="280" t="s">
        <v>31</v>
      </c>
      <c r="M18" s="280" t="s">
        <v>945</v>
      </c>
      <c r="N18" s="281">
        <v>1</v>
      </c>
      <c r="O18" s="281" t="s">
        <v>41</v>
      </c>
      <c r="P18" s="274"/>
      <c r="Q18" s="283" t="s">
        <v>950</v>
      </c>
      <c r="S18" s="274">
        <v>153</v>
      </c>
      <c r="T18" s="274" t="s">
        <v>338</v>
      </c>
      <c r="U18" s="274"/>
      <c r="V18" s="274"/>
      <c r="W18" s="274"/>
      <c r="X18" s="274"/>
      <c r="Y18" s="278"/>
      <c r="Z18" s="274"/>
      <c r="AA18" s="275"/>
      <c r="AB18" s="274"/>
      <c r="AC18" s="274" t="s">
        <v>1067</v>
      </c>
      <c r="AD18" s="280" t="s">
        <v>31</v>
      </c>
      <c r="AE18" s="280" t="s">
        <v>1063</v>
      </c>
      <c r="AF18" s="281">
        <v>1</v>
      </c>
      <c r="AG18" s="281" t="s">
        <v>41</v>
      </c>
      <c r="AH18" s="274"/>
      <c r="AI18" s="283" t="s">
        <v>1068</v>
      </c>
      <c r="BE18" s="54" t="s">
        <v>5</v>
      </c>
      <c r="BF18" s="54">
        <v>156</v>
      </c>
      <c r="BG18" s="54" t="s">
        <v>411</v>
      </c>
      <c r="BH18" s="54" t="s">
        <v>31</v>
      </c>
      <c r="BI18" s="54" t="s">
        <v>34</v>
      </c>
      <c r="BJ18" s="54">
        <v>1</v>
      </c>
      <c r="BK18" s="54" t="s">
        <v>41</v>
      </c>
      <c r="BL18" s="54" t="s">
        <v>412</v>
      </c>
      <c r="BM18" s="54">
        <v>2005</v>
      </c>
      <c r="BN18" s="54">
        <v>9.08</v>
      </c>
      <c r="BO18" s="54" t="s">
        <v>402</v>
      </c>
      <c r="BP18" s="54">
        <v>2</v>
      </c>
    </row>
    <row r="19" spans="1:73" x14ac:dyDescent="0.2">
      <c r="A19" s="274">
        <v>104</v>
      </c>
      <c r="B19" s="274" t="s">
        <v>4</v>
      </c>
      <c r="C19" s="274"/>
      <c r="D19" s="274"/>
      <c r="E19" s="274"/>
      <c r="F19" s="274"/>
      <c r="G19" s="278"/>
      <c r="H19" s="274"/>
      <c r="I19" s="275"/>
      <c r="J19" s="274"/>
      <c r="K19" s="274" t="s">
        <v>951</v>
      </c>
      <c r="L19" s="280" t="s">
        <v>31</v>
      </c>
      <c r="M19" s="280" t="s">
        <v>945</v>
      </c>
      <c r="N19" s="281">
        <v>1</v>
      </c>
      <c r="O19" s="281" t="s">
        <v>41</v>
      </c>
      <c r="P19" s="274"/>
      <c r="Q19" s="283" t="s">
        <v>952</v>
      </c>
      <c r="S19" s="274">
        <v>154</v>
      </c>
      <c r="T19" s="274" t="s">
        <v>338</v>
      </c>
      <c r="U19" s="274"/>
      <c r="V19" s="274"/>
      <c r="W19" s="274"/>
      <c r="X19" s="274"/>
      <c r="Y19" s="278"/>
      <c r="Z19" s="274"/>
      <c r="AA19" s="275"/>
      <c r="AB19" s="274"/>
      <c r="AC19" s="274" t="s">
        <v>1069</v>
      </c>
      <c r="AD19" s="280" t="s">
        <v>31</v>
      </c>
      <c r="AE19" s="280" t="s">
        <v>1063</v>
      </c>
      <c r="AF19" s="281">
        <v>1</v>
      </c>
      <c r="AG19" s="281" t="s">
        <v>41</v>
      </c>
      <c r="AH19" s="274"/>
      <c r="AI19" s="283" t="s">
        <v>1070</v>
      </c>
      <c r="BE19" s="54" t="s">
        <v>5</v>
      </c>
      <c r="BF19" s="54">
        <v>157</v>
      </c>
      <c r="BG19" s="54" t="s">
        <v>413</v>
      </c>
      <c r="BH19" s="54" t="s">
        <v>31</v>
      </c>
      <c r="BI19" s="54" t="s">
        <v>34</v>
      </c>
      <c r="BJ19" s="54">
        <v>1</v>
      </c>
      <c r="BK19" s="54" t="s">
        <v>41</v>
      </c>
      <c r="BL19" s="54" t="s">
        <v>414</v>
      </c>
      <c r="BM19" s="54">
        <v>2005</v>
      </c>
      <c r="BN19" s="54">
        <v>9.26</v>
      </c>
      <c r="BO19" s="54" t="s">
        <v>402</v>
      </c>
      <c r="BP19" s="54">
        <v>2</v>
      </c>
    </row>
    <row r="20" spans="1:73" x14ac:dyDescent="0.2">
      <c r="A20" s="274">
        <v>105</v>
      </c>
      <c r="B20" s="274" t="s">
        <v>4</v>
      </c>
      <c r="C20" s="274"/>
      <c r="D20" s="274"/>
      <c r="E20" s="274"/>
      <c r="F20" s="274"/>
      <c r="G20" s="278"/>
      <c r="H20" s="274"/>
      <c r="I20" s="275"/>
      <c r="J20" s="274"/>
      <c r="K20" s="274" t="s">
        <v>953</v>
      </c>
      <c r="L20" s="274" t="s">
        <v>31</v>
      </c>
      <c r="M20" s="280" t="s">
        <v>945</v>
      </c>
      <c r="N20" s="281">
        <v>1</v>
      </c>
      <c r="O20" s="281" t="s">
        <v>41</v>
      </c>
      <c r="P20" s="274"/>
      <c r="Q20" s="283" t="s">
        <v>954</v>
      </c>
      <c r="S20" s="274">
        <v>155</v>
      </c>
      <c r="T20" s="274" t="s">
        <v>338</v>
      </c>
      <c r="U20" s="274"/>
      <c r="V20" s="274"/>
      <c r="W20" s="274"/>
      <c r="X20" s="274"/>
      <c r="Y20" s="278"/>
      <c r="Z20" s="274"/>
      <c r="AA20" s="279"/>
      <c r="AB20" s="274"/>
      <c r="AC20" s="274" t="s">
        <v>1071</v>
      </c>
      <c r="AD20" s="280" t="s">
        <v>31</v>
      </c>
      <c r="AE20" s="280" t="s">
        <v>1063</v>
      </c>
      <c r="AF20" s="281">
        <v>1</v>
      </c>
      <c r="AG20" s="281" t="s">
        <v>41</v>
      </c>
      <c r="AH20" s="274"/>
      <c r="AI20" s="277" t="s">
        <v>1072</v>
      </c>
      <c r="BE20" s="54" t="s">
        <v>5</v>
      </c>
      <c r="BF20" s="54">
        <v>158</v>
      </c>
      <c r="BG20" s="54" t="s">
        <v>415</v>
      </c>
      <c r="BH20" s="54" t="s">
        <v>31</v>
      </c>
      <c r="BI20" s="54" t="s">
        <v>34</v>
      </c>
      <c r="BJ20" s="54">
        <v>1</v>
      </c>
      <c r="BK20" s="54" t="s">
        <v>41</v>
      </c>
      <c r="BL20" s="54" t="s">
        <v>416</v>
      </c>
      <c r="BM20" s="54">
        <v>2006</v>
      </c>
      <c r="BN20" s="54">
        <v>1.05</v>
      </c>
      <c r="BO20" s="54" t="s">
        <v>402</v>
      </c>
      <c r="BP20" s="54">
        <v>2</v>
      </c>
      <c r="BQ20" s="54" t="s">
        <v>385</v>
      </c>
    </row>
    <row r="21" spans="1:73" x14ac:dyDescent="0.2">
      <c r="A21" s="274">
        <v>106</v>
      </c>
      <c r="B21" s="274" t="s">
        <v>4</v>
      </c>
      <c r="C21" s="274"/>
      <c r="D21" s="274"/>
      <c r="E21" s="274"/>
      <c r="F21" s="274"/>
      <c r="G21" s="278"/>
      <c r="H21" s="274"/>
      <c r="I21" s="275"/>
      <c r="J21" s="274"/>
      <c r="K21" s="274" t="s">
        <v>955</v>
      </c>
      <c r="L21" s="280" t="s">
        <v>31</v>
      </c>
      <c r="M21" s="280" t="s">
        <v>945</v>
      </c>
      <c r="N21" s="281">
        <v>1</v>
      </c>
      <c r="O21" s="281" t="s">
        <v>41</v>
      </c>
      <c r="P21" s="274"/>
      <c r="Q21" s="283" t="s">
        <v>956</v>
      </c>
      <c r="S21" s="274">
        <v>156</v>
      </c>
      <c r="T21" s="274" t="s">
        <v>338</v>
      </c>
      <c r="U21" s="274"/>
      <c r="V21" s="274"/>
      <c r="W21" s="274"/>
      <c r="X21" s="274"/>
      <c r="Y21" s="278"/>
      <c r="Z21" s="274"/>
      <c r="AA21" s="279"/>
      <c r="AB21" s="274"/>
      <c r="AC21" s="274" t="s">
        <v>1073</v>
      </c>
      <c r="AD21" s="280" t="s">
        <v>31</v>
      </c>
      <c r="AE21" s="280" t="s">
        <v>1063</v>
      </c>
      <c r="AF21" s="281">
        <v>1</v>
      </c>
      <c r="AG21" s="281" t="s">
        <v>41</v>
      </c>
      <c r="AH21" s="274"/>
      <c r="AI21" s="277" t="s">
        <v>1074</v>
      </c>
      <c r="BE21" s="54" t="s">
        <v>5</v>
      </c>
      <c r="BF21" s="54">
        <v>160</v>
      </c>
      <c r="BG21" s="54" t="s">
        <v>215</v>
      </c>
      <c r="BH21" s="54" t="s">
        <v>31</v>
      </c>
      <c r="BI21" s="54" t="s">
        <v>34</v>
      </c>
      <c r="BJ21" s="54">
        <v>3</v>
      </c>
      <c r="BK21" s="54" t="s">
        <v>41</v>
      </c>
      <c r="BL21" s="54" t="s">
        <v>265</v>
      </c>
      <c r="BM21" s="54">
        <v>2003</v>
      </c>
      <c r="BN21" s="54">
        <v>11.02</v>
      </c>
      <c r="BO21" s="54" t="s">
        <v>402</v>
      </c>
      <c r="BP21" s="54">
        <v>2</v>
      </c>
      <c r="BR21" s="54">
        <v>54</v>
      </c>
      <c r="BU21" s="54" t="s">
        <v>417</v>
      </c>
    </row>
    <row r="22" spans="1:73" x14ac:dyDescent="0.2">
      <c r="A22" s="274">
        <v>107</v>
      </c>
      <c r="B22" s="274" t="s">
        <v>4</v>
      </c>
      <c r="C22" s="274"/>
      <c r="D22" s="274"/>
      <c r="E22" s="274"/>
      <c r="F22" s="274"/>
      <c r="G22" s="278"/>
      <c r="H22" s="274"/>
      <c r="I22" s="275"/>
      <c r="J22" s="274"/>
      <c r="K22" s="274" t="s">
        <v>957</v>
      </c>
      <c r="L22" s="274" t="s">
        <v>31</v>
      </c>
      <c r="M22" s="280" t="s">
        <v>945</v>
      </c>
      <c r="N22" s="281">
        <v>1</v>
      </c>
      <c r="O22" s="281" t="s">
        <v>41</v>
      </c>
      <c r="P22" s="274"/>
      <c r="Q22" s="283" t="s">
        <v>958</v>
      </c>
      <c r="S22" s="274">
        <v>170</v>
      </c>
      <c r="T22" s="274" t="s">
        <v>338</v>
      </c>
      <c r="U22" s="274"/>
      <c r="V22" s="274"/>
      <c r="W22" s="274"/>
      <c r="X22" s="274"/>
      <c r="Y22" s="278"/>
      <c r="Z22" s="274"/>
      <c r="AA22" s="275"/>
      <c r="AB22" s="274"/>
      <c r="AC22" s="274" t="s">
        <v>1075</v>
      </c>
      <c r="AD22" s="274" t="s">
        <v>31</v>
      </c>
      <c r="AE22" s="280" t="s">
        <v>1063</v>
      </c>
      <c r="AF22" s="281">
        <v>3</v>
      </c>
      <c r="AG22" s="281" t="s">
        <v>41</v>
      </c>
      <c r="AH22" s="274"/>
      <c r="AI22" s="283" t="s">
        <v>782</v>
      </c>
      <c r="BE22" s="54" t="s">
        <v>5</v>
      </c>
      <c r="BF22" s="54">
        <v>161</v>
      </c>
      <c r="BG22" s="54" t="s">
        <v>216</v>
      </c>
      <c r="BH22" s="54" t="s">
        <v>31</v>
      </c>
      <c r="BI22" s="54" t="s">
        <v>34</v>
      </c>
      <c r="BJ22" s="54">
        <v>3</v>
      </c>
      <c r="BK22" s="54" t="s">
        <v>41</v>
      </c>
      <c r="BL22" s="54" t="s">
        <v>266</v>
      </c>
      <c r="BM22" s="54">
        <v>2003</v>
      </c>
      <c r="BN22" s="54">
        <v>7.11</v>
      </c>
      <c r="BO22" s="54" t="s">
        <v>402</v>
      </c>
      <c r="BP22" s="54">
        <v>2</v>
      </c>
      <c r="BR22" s="54">
        <v>55</v>
      </c>
      <c r="BU22" s="54" t="s">
        <v>418</v>
      </c>
    </row>
    <row r="23" spans="1:73" x14ac:dyDescent="0.2">
      <c r="A23" s="274">
        <v>108</v>
      </c>
      <c r="B23" s="274" t="s">
        <v>4</v>
      </c>
      <c r="C23" s="274"/>
      <c r="D23" s="274"/>
      <c r="E23" s="274"/>
      <c r="F23" s="274"/>
      <c r="G23" s="278"/>
      <c r="H23" s="274"/>
      <c r="I23" s="275"/>
      <c r="J23" s="274"/>
      <c r="K23" s="274" t="s">
        <v>959</v>
      </c>
      <c r="L23" s="280" t="s">
        <v>31</v>
      </c>
      <c r="M23" s="280" t="s">
        <v>945</v>
      </c>
      <c r="N23" s="281">
        <v>1</v>
      </c>
      <c r="O23" s="281" t="s">
        <v>41</v>
      </c>
      <c r="P23" s="274"/>
      <c r="Q23" s="283" t="s">
        <v>960</v>
      </c>
      <c r="S23" s="274">
        <v>171</v>
      </c>
      <c r="T23" s="274" t="s">
        <v>338</v>
      </c>
      <c r="U23" s="274"/>
      <c r="V23" s="274"/>
      <c r="W23" s="274"/>
      <c r="X23" s="274"/>
      <c r="Y23" s="278"/>
      <c r="Z23" s="274"/>
      <c r="AA23" s="275"/>
      <c r="AB23" s="274"/>
      <c r="AC23" s="274" t="s">
        <v>1076</v>
      </c>
      <c r="AD23" s="280" t="s">
        <v>31</v>
      </c>
      <c r="AE23" s="280" t="s">
        <v>1063</v>
      </c>
      <c r="AF23" s="281">
        <v>3</v>
      </c>
      <c r="AG23" s="281" t="s">
        <v>41</v>
      </c>
      <c r="AH23" s="274"/>
      <c r="AI23" s="283" t="s">
        <v>783</v>
      </c>
      <c r="BE23" s="54" t="s">
        <v>5</v>
      </c>
      <c r="BF23" s="54">
        <v>162</v>
      </c>
      <c r="BG23" s="54" t="s">
        <v>217</v>
      </c>
      <c r="BH23" s="54" t="s">
        <v>31</v>
      </c>
      <c r="BI23" s="54" t="s">
        <v>34</v>
      </c>
      <c r="BJ23" s="54">
        <v>3</v>
      </c>
      <c r="BK23" s="54" t="s">
        <v>41</v>
      </c>
      <c r="BL23" s="54" t="s">
        <v>267</v>
      </c>
      <c r="BM23" s="54">
        <v>2003</v>
      </c>
      <c r="BN23" s="54">
        <v>12.14</v>
      </c>
      <c r="BO23" s="54" t="s">
        <v>402</v>
      </c>
      <c r="BP23" s="54">
        <v>2</v>
      </c>
      <c r="BR23" s="54">
        <v>56</v>
      </c>
      <c r="BU23" s="54" t="s">
        <v>419</v>
      </c>
    </row>
    <row r="24" spans="1:73" x14ac:dyDescent="0.2">
      <c r="A24" s="274">
        <v>109</v>
      </c>
      <c r="B24" s="274" t="s">
        <v>4</v>
      </c>
      <c r="C24" s="274"/>
      <c r="D24" s="274"/>
      <c r="E24" s="274"/>
      <c r="F24" s="274"/>
      <c r="G24" s="278"/>
      <c r="H24" s="274"/>
      <c r="I24" s="275"/>
      <c r="J24" s="274"/>
      <c r="K24" s="274" t="s">
        <v>961</v>
      </c>
      <c r="L24" s="274" t="s">
        <v>31</v>
      </c>
      <c r="M24" s="280" t="s">
        <v>945</v>
      </c>
      <c r="N24" s="281">
        <v>1</v>
      </c>
      <c r="O24" s="281" t="s">
        <v>41</v>
      </c>
      <c r="P24" s="274"/>
      <c r="Q24" s="283" t="s">
        <v>962</v>
      </c>
      <c r="S24" s="274">
        <v>172</v>
      </c>
      <c r="T24" s="274" t="s">
        <v>338</v>
      </c>
      <c r="U24" s="274"/>
      <c r="V24" s="274"/>
      <c r="W24" s="274"/>
      <c r="X24" s="274"/>
      <c r="Y24" s="278"/>
      <c r="Z24" s="274"/>
      <c r="AA24" s="275"/>
      <c r="AB24" s="274"/>
      <c r="AC24" s="274" t="s">
        <v>1077</v>
      </c>
      <c r="AD24" s="274" t="s">
        <v>31</v>
      </c>
      <c r="AE24" s="280" t="s">
        <v>1063</v>
      </c>
      <c r="AF24" s="281">
        <v>3</v>
      </c>
      <c r="AG24" s="281" t="s">
        <v>41</v>
      </c>
      <c r="AH24" s="274"/>
      <c r="AI24" s="283" t="s">
        <v>784</v>
      </c>
      <c r="BE24" s="54" t="s">
        <v>5</v>
      </c>
      <c r="BF24" s="54">
        <v>163</v>
      </c>
      <c r="BG24" s="54" t="s">
        <v>218</v>
      </c>
      <c r="BH24" s="54" t="s">
        <v>31</v>
      </c>
      <c r="BI24" s="54" t="s">
        <v>34</v>
      </c>
      <c r="BJ24" s="54">
        <v>3</v>
      </c>
      <c r="BK24" s="54" t="s">
        <v>41</v>
      </c>
      <c r="BL24" s="54" t="s">
        <v>268</v>
      </c>
      <c r="BM24" s="54">
        <v>2004</v>
      </c>
      <c r="BN24" s="54">
        <v>1.25</v>
      </c>
      <c r="BO24" s="54" t="s">
        <v>402</v>
      </c>
      <c r="BP24" s="54">
        <v>2</v>
      </c>
      <c r="BQ24" s="54" t="s">
        <v>385</v>
      </c>
      <c r="BR24" s="54">
        <v>57</v>
      </c>
      <c r="BU24" s="54" t="s">
        <v>420</v>
      </c>
    </row>
    <row r="25" spans="1:73" x14ac:dyDescent="0.2">
      <c r="A25" s="274">
        <v>110</v>
      </c>
      <c r="B25" s="274" t="s">
        <v>4</v>
      </c>
      <c r="C25" s="274"/>
      <c r="D25" s="274"/>
      <c r="E25" s="274"/>
      <c r="F25" s="274"/>
      <c r="G25" s="278"/>
      <c r="H25" s="274"/>
      <c r="I25" s="275"/>
      <c r="J25" s="274"/>
      <c r="K25" s="282" t="s">
        <v>963</v>
      </c>
      <c r="L25" s="280" t="s">
        <v>31</v>
      </c>
      <c r="M25" s="280" t="s">
        <v>945</v>
      </c>
      <c r="N25" s="281">
        <v>1</v>
      </c>
      <c r="O25" s="281" t="s">
        <v>41</v>
      </c>
      <c r="P25" s="274"/>
      <c r="Q25" s="283" t="s">
        <v>964</v>
      </c>
      <c r="S25" s="274">
        <v>173</v>
      </c>
      <c r="T25" s="274" t="s">
        <v>338</v>
      </c>
      <c r="U25" s="274"/>
      <c r="V25" s="274"/>
      <c r="W25" s="274"/>
      <c r="X25" s="274"/>
      <c r="Y25" s="278"/>
      <c r="Z25" s="274"/>
      <c r="AA25" s="275"/>
      <c r="AB25" s="274"/>
      <c r="AC25" s="274" t="s">
        <v>1078</v>
      </c>
      <c r="AD25" s="280" t="s">
        <v>31</v>
      </c>
      <c r="AE25" s="280" t="s">
        <v>1063</v>
      </c>
      <c r="AF25" s="281">
        <v>3</v>
      </c>
      <c r="AG25" s="281" t="s">
        <v>41</v>
      </c>
      <c r="AH25" s="274"/>
      <c r="AI25" s="283" t="s">
        <v>785</v>
      </c>
      <c r="BE25" s="54" t="s">
        <v>5</v>
      </c>
      <c r="BF25" s="54">
        <v>164</v>
      </c>
      <c r="BG25" s="54" t="s">
        <v>219</v>
      </c>
      <c r="BH25" s="54" t="s">
        <v>31</v>
      </c>
      <c r="BI25" s="54" t="s">
        <v>34</v>
      </c>
      <c r="BJ25" s="54">
        <v>3</v>
      </c>
      <c r="BK25" s="54" t="s">
        <v>41</v>
      </c>
      <c r="BL25" s="54" t="s">
        <v>269</v>
      </c>
      <c r="BM25" s="54">
        <v>2003</v>
      </c>
      <c r="BN25" s="54">
        <v>12.23</v>
      </c>
      <c r="BO25" s="54" t="s">
        <v>402</v>
      </c>
      <c r="BP25" s="54">
        <v>2</v>
      </c>
      <c r="BR25" s="54">
        <v>58</v>
      </c>
      <c r="BU25" s="54" t="s">
        <v>421</v>
      </c>
    </row>
    <row r="26" spans="1:73" x14ac:dyDescent="0.2">
      <c r="A26" s="274">
        <v>120</v>
      </c>
      <c r="B26" s="274" t="s">
        <v>4</v>
      </c>
      <c r="C26" s="274"/>
      <c r="D26" s="274"/>
      <c r="E26" s="274"/>
      <c r="F26" s="274"/>
      <c r="G26" s="278"/>
      <c r="H26" s="274"/>
      <c r="I26" s="275"/>
      <c r="J26" s="274"/>
      <c r="K26" s="274" t="s">
        <v>965</v>
      </c>
      <c r="L26" s="280" t="s">
        <v>31</v>
      </c>
      <c r="M26" s="280" t="s">
        <v>945</v>
      </c>
      <c r="N26" s="281">
        <v>3</v>
      </c>
      <c r="O26" s="281" t="s">
        <v>41</v>
      </c>
      <c r="P26" s="274"/>
      <c r="Q26" s="283" t="s">
        <v>745</v>
      </c>
      <c r="S26" s="274">
        <v>174</v>
      </c>
      <c r="T26" s="274" t="s">
        <v>338</v>
      </c>
      <c r="U26" s="274"/>
      <c r="V26" s="274"/>
      <c r="W26" s="274"/>
      <c r="X26" s="274"/>
      <c r="Y26" s="278"/>
      <c r="Z26" s="274"/>
      <c r="AA26" s="275"/>
      <c r="AB26" s="274"/>
      <c r="AC26" s="274" t="s">
        <v>1079</v>
      </c>
      <c r="AD26" s="274" t="s">
        <v>31</v>
      </c>
      <c r="AE26" s="280" t="s">
        <v>1063</v>
      </c>
      <c r="AF26" s="281">
        <v>3</v>
      </c>
      <c r="AG26" s="281" t="s">
        <v>41</v>
      </c>
      <c r="AH26" s="274"/>
      <c r="AI26" s="283" t="s">
        <v>786</v>
      </c>
      <c r="BE26" s="54" t="s">
        <v>5</v>
      </c>
      <c r="BF26" s="54">
        <v>165</v>
      </c>
      <c r="BG26" s="54" t="s">
        <v>220</v>
      </c>
      <c r="BH26" s="54" t="s">
        <v>31</v>
      </c>
      <c r="BI26" s="54" t="s">
        <v>34</v>
      </c>
      <c r="BJ26" s="54">
        <v>3</v>
      </c>
      <c r="BK26" s="54" t="s">
        <v>41</v>
      </c>
      <c r="BL26" s="54" t="s">
        <v>270</v>
      </c>
      <c r="BM26" s="54">
        <v>2003</v>
      </c>
      <c r="BN26" s="54">
        <v>11.22</v>
      </c>
      <c r="BO26" s="54" t="s">
        <v>402</v>
      </c>
      <c r="BP26" s="54">
        <v>2</v>
      </c>
      <c r="BR26" s="54">
        <v>59</v>
      </c>
      <c r="BU26" s="54" t="s">
        <v>422</v>
      </c>
    </row>
    <row r="27" spans="1:73" x14ac:dyDescent="0.2">
      <c r="A27" s="274">
        <v>121</v>
      </c>
      <c r="B27" s="274" t="s">
        <v>4</v>
      </c>
      <c r="C27" s="274"/>
      <c r="D27" s="274"/>
      <c r="E27" s="274"/>
      <c r="F27" s="274"/>
      <c r="G27" s="278"/>
      <c r="H27" s="274"/>
      <c r="I27" s="275"/>
      <c r="J27" s="274"/>
      <c r="K27" s="274" t="s">
        <v>966</v>
      </c>
      <c r="L27" s="274" t="s">
        <v>31</v>
      </c>
      <c r="M27" s="280" t="s">
        <v>945</v>
      </c>
      <c r="N27" s="281">
        <v>3</v>
      </c>
      <c r="O27" s="281" t="s">
        <v>41</v>
      </c>
      <c r="P27" s="274"/>
      <c r="Q27" s="277" t="s">
        <v>746</v>
      </c>
      <c r="S27" s="274">
        <v>175</v>
      </c>
      <c r="T27" s="274" t="s">
        <v>338</v>
      </c>
      <c r="U27" s="274"/>
      <c r="V27" s="274"/>
      <c r="W27" s="274"/>
      <c r="X27" s="274"/>
      <c r="Y27" s="278"/>
      <c r="Z27" s="274"/>
      <c r="AA27" s="275"/>
      <c r="AB27" s="274"/>
      <c r="AC27" s="282" t="s">
        <v>1080</v>
      </c>
      <c r="AD27" s="280" t="s">
        <v>31</v>
      </c>
      <c r="AE27" s="280" t="s">
        <v>1063</v>
      </c>
      <c r="AF27" s="281">
        <v>3</v>
      </c>
      <c r="AG27" s="281" t="s">
        <v>41</v>
      </c>
      <c r="AH27" s="274"/>
      <c r="AI27" s="283" t="s">
        <v>787</v>
      </c>
      <c r="BE27" s="54" t="s">
        <v>5</v>
      </c>
      <c r="BF27" s="54">
        <v>166</v>
      </c>
      <c r="BG27" s="54" t="s">
        <v>221</v>
      </c>
      <c r="BH27" s="54" t="s">
        <v>31</v>
      </c>
      <c r="BI27" s="54" t="s">
        <v>34</v>
      </c>
      <c r="BJ27" s="54">
        <v>3</v>
      </c>
      <c r="BK27" s="54" t="s">
        <v>41</v>
      </c>
      <c r="BL27" s="54" t="s">
        <v>271</v>
      </c>
      <c r="BM27" s="54">
        <v>2003</v>
      </c>
      <c r="BN27" s="54">
        <v>11.1</v>
      </c>
      <c r="BO27" s="54" t="s">
        <v>402</v>
      </c>
      <c r="BP27" s="54">
        <v>2</v>
      </c>
      <c r="BR27" s="54">
        <v>60</v>
      </c>
      <c r="BU27" s="54" t="s">
        <v>423</v>
      </c>
    </row>
    <row r="28" spans="1:73" x14ac:dyDescent="0.2">
      <c r="A28" s="274">
        <v>122</v>
      </c>
      <c r="B28" s="274" t="s">
        <v>4</v>
      </c>
      <c r="C28" s="274"/>
      <c r="D28" s="274"/>
      <c r="E28" s="274"/>
      <c r="F28" s="274"/>
      <c r="G28" s="278"/>
      <c r="H28" s="274"/>
      <c r="I28" s="279"/>
      <c r="J28" s="274"/>
      <c r="K28" s="274" t="s">
        <v>967</v>
      </c>
      <c r="L28" s="280" t="s">
        <v>31</v>
      </c>
      <c r="M28" s="280" t="s">
        <v>945</v>
      </c>
      <c r="N28" s="281">
        <v>3</v>
      </c>
      <c r="O28" s="281" t="s">
        <v>41</v>
      </c>
      <c r="P28" s="274"/>
      <c r="Q28" s="283" t="s">
        <v>747</v>
      </c>
      <c r="S28" s="274">
        <v>176</v>
      </c>
      <c r="T28" s="274" t="s">
        <v>338</v>
      </c>
      <c r="U28" s="274"/>
      <c r="V28" s="274"/>
      <c r="W28" s="274"/>
      <c r="X28" s="274"/>
      <c r="Y28" s="278"/>
      <c r="Z28" s="274"/>
      <c r="AA28" s="275"/>
      <c r="AB28" s="274"/>
      <c r="AC28" s="274" t="s">
        <v>1081</v>
      </c>
      <c r="AD28" s="280" t="s">
        <v>31</v>
      </c>
      <c r="AE28" s="280" t="s">
        <v>1063</v>
      </c>
      <c r="AF28" s="281">
        <v>3</v>
      </c>
      <c r="AG28" s="281" t="s">
        <v>41</v>
      </c>
      <c r="AH28" s="274"/>
      <c r="AI28" s="283" t="s">
        <v>788</v>
      </c>
      <c r="BE28" s="54" t="s">
        <v>5</v>
      </c>
      <c r="BF28" s="54">
        <v>167</v>
      </c>
      <c r="BG28" s="54" t="s">
        <v>222</v>
      </c>
      <c r="BH28" s="54" t="s">
        <v>31</v>
      </c>
      <c r="BI28" s="54" t="s">
        <v>34</v>
      </c>
      <c r="BJ28" s="54">
        <v>3</v>
      </c>
      <c r="BK28" s="54" t="s">
        <v>41</v>
      </c>
      <c r="BL28" s="54" t="s">
        <v>272</v>
      </c>
      <c r="BM28" s="54">
        <v>2003</v>
      </c>
      <c r="BN28" s="54">
        <v>6.25</v>
      </c>
      <c r="BO28" s="54" t="s">
        <v>402</v>
      </c>
      <c r="BP28" s="54">
        <v>2</v>
      </c>
      <c r="BR28" s="54">
        <v>61</v>
      </c>
      <c r="BU28" s="54" t="s">
        <v>424</v>
      </c>
    </row>
    <row r="29" spans="1:73" x14ac:dyDescent="0.2">
      <c r="A29" s="274">
        <v>123</v>
      </c>
      <c r="B29" s="274" t="s">
        <v>4</v>
      </c>
      <c r="C29" s="274"/>
      <c r="D29" s="274"/>
      <c r="E29" s="274"/>
      <c r="F29" s="274"/>
      <c r="G29" s="278"/>
      <c r="H29" s="274"/>
      <c r="I29" s="279"/>
      <c r="J29" s="274"/>
      <c r="K29" s="274" t="s">
        <v>968</v>
      </c>
      <c r="L29" s="280" t="s">
        <v>31</v>
      </c>
      <c r="M29" s="280" t="s">
        <v>945</v>
      </c>
      <c r="N29" s="281">
        <v>3</v>
      </c>
      <c r="O29" s="281" t="s">
        <v>41</v>
      </c>
      <c r="P29" s="274"/>
      <c r="Q29" s="283" t="s">
        <v>748</v>
      </c>
      <c r="S29" s="274">
        <v>177</v>
      </c>
      <c r="T29" s="274" t="s">
        <v>338</v>
      </c>
      <c r="U29" s="274"/>
      <c r="V29" s="274"/>
      <c r="W29" s="274"/>
      <c r="X29" s="274"/>
      <c r="Y29" s="278"/>
      <c r="Z29" s="274"/>
      <c r="AA29" s="275"/>
      <c r="AB29" s="274"/>
      <c r="AC29" s="274" t="s">
        <v>1082</v>
      </c>
      <c r="AD29" s="274" t="s">
        <v>31</v>
      </c>
      <c r="AE29" s="280" t="s">
        <v>1063</v>
      </c>
      <c r="AF29" s="281">
        <v>3</v>
      </c>
      <c r="AG29" s="281" t="s">
        <v>41</v>
      </c>
      <c r="AH29" s="274"/>
      <c r="AI29" s="277" t="s">
        <v>789</v>
      </c>
      <c r="BE29" s="54" t="s">
        <v>5</v>
      </c>
      <c r="BF29" s="54">
        <v>170</v>
      </c>
      <c r="BG29" s="54" t="s">
        <v>223</v>
      </c>
      <c r="BH29" s="54" t="s">
        <v>31</v>
      </c>
      <c r="BI29" s="54" t="s">
        <v>34</v>
      </c>
      <c r="BJ29" s="54">
        <v>3</v>
      </c>
      <c r="BK29" s="54" t="s">
        <v>41</v>
      </c>
      <c r="BL29" s="54" t="s">
        <v>273</v>
      </c>
      <c r="BM29" s="54">
        <v>2003</v>
      </c>
      <c r="BN29" s="54">
        <v>10.02</v>
      </c>
      <c r="BO29" s="54" t="s">
        <v>402</v>
      </c>
      <c r="BP29" s="54">
        <v>2</v>
      </c>
      <c r="BR29" s="54">
        <v>62</v>
      </c>
      <c r="BU29" s="54" t="s">
        <v>425</v>
      </c>
    </row>
    <row r="30" spans="1:73" x14ac:dyDescent="0.2">
      <c r="A30" s="274">
        <v>124</v>
      </c>
      <c r="B30" s="274" t="s">
        <v>4</v>
      </c>
      <c r="C30" s="274"/>
      <c r="D30" s="274"/>
      <c r="E30" s="274"/>
      <c r="F30" s="274"/>
      <c r="G30" s="278"/>
      <c r="H30" s="274"/>
      <c r="I30" s="279"/>
      <c r="J30" s="274"/>
      <c r="K30" s="274" t="s">
        <v>969</v>
      </c>
      <c r="L30" s="280" t="s">
        <v>31</v>
      </c>
      <c r="M30" s="280" t="s">
        <v>945</v>
      </c>
      <c r="N30" s="281">
        <v>3</v>
      </c>
      <c r="O30" s="281" t="s">
        <v>41</v>
      </c>
      <c r="P30" s="274"/>
      <c r="Q30" s="283" t="s">
        <v>749</v>
      </c>
      <c r="S30" s="274">
        <v>178</v>
      </c>
      <c r="T30" s="274" t="s">
        <v>338</v>
      </c>
      <c r="U30" s="274"/>
      <c r="V30" s="274"/>
      <c r="W30" s="274"/>
      <c r="X30" s="274"/>
      <c r="Y30" s="278"/>
      <c r="Z30" s="274"/>
      <c r="AA30" s="279"/>
      <c r="AB30" s="274"/>
      <c r="AC30" s="274" t="s">
        <v>1083</v>
      </c>
      <c r="AD30" s="280" t="s">
        <v>31</v>
      </c>
      <c r="AE30" s="280" t="s">
        <v>1063</v>
      </c>
      <c r="AF30" s="281">
        <v>3</v>
      </c>
      <c r="AG30" s="281" t="s">
        <v>41</v>
      </c>
      <c r="AH30" s="274"/>
      <c r="AI30" s="283" t="s">
        <v>790</v>
      </c>
      <c r="BE30" s="54" t="s">
        <v>5</v>
      </c>
      <c r="BF30" s="54">
        <v>171</v>
      </c>
      <c r="BG30" s="54" t="s">
        <v>224</v>
      </c>
      <c r="BH30" s="54" t="s">
        <v>31</v>
      </c>
      <c r="BI30" s="54" t="s">
        <v>34</v>
      </c>
      <c r="BJ30" s="54">
        <v>3</v>
      </c>
      <c r="BK30" s="54" t="s">
        <v>41</v>
      </c>
      <c r="BL30" s="54" t="s">
        <v>274</v>
      </c>
      <c r="BM30" s="54">
        <v>2003</v>
      </c>
      <c r="BN30" s="54">
        <v>11.02</v>
      </c>
      <c r="BO30" s="54" t="s">
        <v>402</v>
      </c>
      <c r="BP30" s="54">
        <v>2</v>
      </c>
      <c r="BR30" s="54">
        <v>63</v>
      </c>
      <c r="BU30" s="54" t="s">
        <v>417</v>
      </c>
    </row>
    <row r="31" spans="1:73" x14ac:dyDescent="0.2">
      <c r="A31" s="274">
        <v>125</v>
      </c>
      <c r="B31" s="274" t="s">
        <v>4</v>
      </c>
      <c r="C31" s="274"/>
      <c r="D31" s="274"/>
      <c r="E31" s="274"/>
      <c r="F31" s="274"/>
      <c r="G31" s="278"/>
      <c r="H31" s="274"/>
      <c r="I31" s="279"/>
      <c r="J31" s="274"/>
      <c r="K31" s="274" t="s">
        <v>970</v>
      </c>
      <c r="L31" s="280" t="s">
        <v>31</v>
      </c>
      <c r="M31" s="280" t="s">
        <v>945</v>
      </c>
      <c r="N31" s="281">
        <v>3</v>
      </c>
      <c r="O31" s="281" t="s">
        <v>41</v>
      </c>
      <c r="P31" s="274"/>
      <c r="Q31" s="283" t="s">
        <v>750</v>
      </c>
      <c r="S31" s="274">
        <v>179</v>
      </c>
      <c r="T31" s="274" t="s">
        <v>338</v>
      </c>
      <c r="U31" s="274"/>
      <c r="V31" s="274"/>
      <c r="W31" s="274"/>
      <c r="X31" s="274"/>
      <c r="Y31" s="278"/>
      <c r="Z31" s="274"/>
      <c r="AA31" s="279"/>
      <c r="AB31" s="274"/>
      <c r="AC31" s="274" t="s">
        <v>1084</v>
      </c>
      <c r="AD31" s="280" t="s">
        <v>31</v>
      </c>
      <c r="AE31" s="280" t="s">
        <v>1063</v>
      </c>
      <c r="AF31" s="281">
        <v>3</v>
      </c>
      <c r="AG31" s="281" t="s">
        <v>41</v>
      </c>
      <c r="AH31" s="274"/>
      <c r="AI31" s="283" t="s">
        <v>791</v>
      </c>
      <c r="BE31" s="54" t="s">
        <v>5</v>
      </c>
      <c r="BF31" s="54">
        <v>172</v>
      </c>
      <c r="BG31" s="54" t="s">
        <v>225</v>
      </c>
      <c r="BH31" s="54" t="s">
        <v>31</v>
      </c>
      <c r="BI31" s="54" t="s">
        <v>34</v>
      </c>
      <c r="BJ31" s="54">
        <v>3</v>
      </c>
      <c r="BK31" s="54" t="s">
        <v>41</v>
      </c>
      <c r="BL31" s="54" t="s">
        <v>275</v>
      </c>
      <c r="BM31" s="54">
        <v>2004</v>
      </c>
      <c r="BN31" s="54">
        <v>3.23</v>
      </c>
      <c r="BO31" s="54" t="s">
        <v>402</v>
      </c>
      <c r="BP31" s="54">
        <v>2</v>
      </c>
      <c r="BQ31" s="54" t="s">
        <v>385</v>
      </c>
      <c r="BR31" s="54">
        <v>64</v>
      </c>
      <c r="BU31" s="54" t="s">
        <v>426</v>
      </c>
    </row>
    <row r="32" spans="1:73" x14ac:dyDescent="0.2">
      <c r="A32" s="274">
        <v>126</v>
      </c>
      <c r="B32" s="274" t="s">
        <v>4</v>
      </c>
      <c r="C32" s="274"/>
      <c r="D32" s="274"/>
      <c r="E32" s="274"/>
      <c r="F32" s="274"/>
      <c r="G32" s="278"/>
      <c r="H32" s="274"/>
      <c r="I32" s="279"/>
      <c r="J32" s="274"/>
      <c r="K32" s="274" t="s">
        <v>971</v>
      </c>
      <c r="L32" s="280" t="s">
        <v>31</v>
      </c>
      <c r="M32" s="280" t="s">
        <v>945</v>
      </c>
      <c r="N32" s="281">
        <v>3</v>
      </c>
      <c r="O32" s="281" t="s">
        <v>41</v>
      </c>
      <c r="P32" s="274"/>
      <c r="Q32" s="277" t="s">
        <v>751</v>
      </c>
      <c r="S32" s="274">
        <v>180</v>
      </c>
      <c r="T32" s="274" t="s">
        <v>338</v>
      </c>
      <c r="U32" s="274"/>
      <c r="V32" s="274"/>
      <c r="W32" s="274"/>
      <c r="X32" s="274"/>
      <c r="Y32" s="278"/>
      <c r="Z32" s="274"/>
      <c r="AA32" s="279"/>
      <c r="AB32" s="274"/>
      <c r="AC32" s="274" t="s">
        <v>1085</v>
      </c>
      <c r="AD32" s="280" t="s">
        <v>31</v>
      </c>
      <c r="AE32" s="280" t="s">
        <v>1063</v>
      </c>
      <c r="AF32" s="281">
        <v>3</v>
      </c>
      <c r="AG32" s="281" t="s">
        <v>41</v>
      </c>
      <c r="AH32" s="274"/>
      <c r="AI32" s="283" t="s">
        <v>792</v>
      </c>
      <c r="BA32" s="54" t="s">
        <v>632</v>
      </c>
      <c r="BE32" s="54" t="s">
        <v>5</v>
      </c>
      <c r="BF32" s="54">
        <v>173</v>
      </c>
      <c r="BG32" s="54" t="s">
        <v>226</v>
      </c>
      <c r="BH32" s="54" t="s">
        <v>31</v>
      </c>
      <c r="BI32" s="54" t="s">
        <v>34</v>
      </c>
      <c r="BJ32" s="54">
        <v>3</v>
      </c>
      <c r="BK32" s="54" t="s">
        <v>41</v>
      </c>
      <c r="BL32" s="54" t="s">
        <v>276</v>
      </c>
      <c r="BM32" s="54">
        <v>2003</v>
      </c>
      <c r="BN32" s="54">
        <v>6.02</v>
      </c>
      <c r="BO32" s="54" t="s">
        <v>402</v>
      </c>
      <c r="BP32" s="54">
        <v>2</v>
      </c>
      <c r="BR32" s="54">
        <v>65</v>
      </c>
      <c r="BU32" s="54" t="s">
        <v>427</v>
      </c>
    </row>
    <row r="33" spans="1:73" x14ac:dyDescent="0.2">
      <c r="A33" s="274">
        <v>127</v>
      </c>
      <c r="B33" s="274" t="s">
        <v>4</v>
      </c>
      <c r="C33" s="274"/>
      <c r="D33" s="274"/>
      <c r="E33" s="274"/>
      <c r="F33" s="274"/>
      <c r="G33" s="278"/>
      <c r="H33" s="274"/>
      <c r="I33" s="279"/>
      <c r="J33" s="274"/>
      <c r="K33" s="274" t="s">
        <v>972</v>
      </c>
      <c r="L33" s="280" t="s">
        <v>31</v>
      </c>
      <c r="M33" s="280" t="s">
        <v>945</v>
      </c>
      <c r="N33" s="281">
        <v>3</v>
      </c>
      <c r="O33" s="281" t="s">
        <v>41</v>
      </c>
      <c r="P33" s="274"/>
      <c r="Q33" s="277" t="s">
        <v>752</v>
      </c>
      <c r="S33" s="274">
        <v>181</v>
      </c>
      <c r="T33" s="274" t="s">
        <v>338</v>
      </c>
      <c r="U33" s="274"/>
      <c r="V33" s="274"/>
      <c r="W33" s="274"/>
      <c r="X33" s="274"/>
      <c r="Y33" s="278"/>
      <c r="Z33" s="274"/>
      <c r="AA33" s="279"/>
      <c r="AB33" s="274"/>
      <c r="AC33" s="274" t="s">
        <v>1086</v>
      </c>
      <c r="AD33" s="280" t="s">
        <v>31</v>
      </c>
      <c r="AE33" s="280" t="s">
        <v>1063</v>
      </c>
      <c r="AF33" s="281">
        <v>3</v>
      </c>
      <c r="AG33" s="281" t="s">
        <v>41</v>
      </c>
      <c r="AH33" s="274"/>
      <c r="AI33" s="283" t="s">
        <v>793</v>
      </c>
      <c r="BA33" s="54" t="s">
        <v>633</v>
      </c>
      <c r="BE33" s="54" t="s">
        <v>5</v>
      </c>
      <c r="BF33" s="54">
        <v>175</v>
      </c>
      <c r="BG33" s="54" t="s">
        <v>227</v>
      </c>
      <c r="BH33" s="54" t="s">
        <v>31</v>
      </c>
      <c r="BI33" s="54" t="s">
        <v>34</v>
      </c>
      <c r="BJ33" s="54">
        <v>3</v>
      </c>
      <c r="BK33" s="54" t="s">
        <v>41</v>
      </c>
      <c r="BL33" s="54" t="s">
        <v>277</v>
      </c>
      <c r="BM33" s="54">
        <v>2003</v>
      </c>
      <c r="BN33" s="54">
        <v>12.24</v>
      </c>
      <c r="BO33" s="54" t="s">
        <v>402</v>
      </c>
      <c r="BP33" s="54">
        <v>2</v>
      </c>
      <c r="BR33" s="54">
        <v>66</v>
      </c>
      <c r="BU33" s="54" t="s">
        <v>428</v>
      </c>
    </row>
    <row r="34" spans="1:73" x14ac:dyDescent="0.2">
      <c r="A34" s="274">
        <v>128</v>
      </c>
      <c r="B34" s="274" t="s">
        <v>4</v>
      </c>
      <c r="C34" s="274"/>
      <c r="D34" s="274"/>
      <c r="E34" s="274"/>
      <c r="F34" s="274"/>
      <c r="G34" s="278"/>
      <c r="H34" s="274"/>
      <c r="I34" s="279"/>
      <c r="J34" s="274"/>
      <c r="K34" s="274" t="s">
        <v>973</v>
      </c>
      <c r="L34" s="280" t="s">
        <v>31</v>
      </c>
      <c r="M34" s="280" t="s">
        <v>945</v>
      </c>
      <c r="N34" s="281">
        <v>3</v>
      </c>
      <c r="O34" s="281" t="s">
        <v>41</v>
      </c>
      <c r="P34" s="274"/>
      <c r="Q34" s="277" t="s">
        <v>753</v>
      </c>
      <c r="S34" s="274">
        <v>182</v>
      </c>
      <c r="T34" s="274" t="s">
        <v>338</v>
      </c>
      <c r="U34" s="274"/>
      <c r="V34" s="274"/>
      <c r="W34" s="274"/>
      <c r="X34" s="274"/>
      <c r="Y34" s="278"/>
      <c r="Z34" s="274"/>
      <c r="AA34" s="279"/>
      <c r="AB34" s="274"/>
      <c r="AC34" s="274" t="s">
        <v>1087</v>
      </c>
      <c r="AD34" s="280" t="s">
        <v>31</v>
      </c>
      <c r="AE34" s="280" t="s">
        <v>1063</v>
      </c>
      <c r="AF34" s="281">
        <v>3</v>
      </c>
      <c r="AG34" s="281" t="s">
        <v>41</v>
      </c>
      <c r="AH34" s="274"/>
      <c r="AI34" s="277" t="s">
        <v>794</v>
      </c>
      <c r="BA34" s="54" t="s">
        <v>634</v>
      </c>
      <c r="BE34" s="54" t="s">
        <v>5</v>
      </c>
      <c r="BF34" s="54">
        <v>176</v>
      </c>
      <c r="BG34" s="54" t="s">
        <v>228</v>
      </c>
      <c r="BH34" s="54" t="s">
        <v>31</v>
      </c>
      <c r="BI34" s="54" t="s">
        <v>34</v>
      </c>
      <c r="BJ34" s="54">
        <v>3</v>
      </c>
      <c r="BK34" s="54" t="s">
        <v>41</v>
      </c>
      <c r="BL34" s="54" t="s">
        <v>278</v>
      </c>
      <c r="BM34" s="54">
        <v>2003</v>
      </c>
      <c r="BN34" s="54">
        <v>8.11</v>
      </c>
      <c r="BO34" s="54" t="s">
        <v>402</v>
      </c>
      <c r="BP34" s="54">
        <v>2</v>
      </c>
      <c r="BR34" s="54">
        <v>67</v>
      </c>
      <c r="BU34" s="54" t="s">
        <v>429</v>
      </c>
    </row>
    <row r="35" spans="1:73" x14ac:dyDescent="0.2">
      <c r="A35" s="274">
        <v>129</v>
      </c>
      <c r="B35" s="274" t="s">
        <v>4</v>
      </c>
      <c r="C35" s="274"/>
      <c r="D35" s="274"/>
      <c r="E35" s="274"/>
      <c r="F35" s="274"/>
      <c r="G35" s="278"/>
      <c r="H35" s="274"/>
      <c r="I35" s="279"/>
      <c r="J35" s="274"/>
      <c r="K35" s="274" t="s">
        <v>974</v>
      </c>
      <c r="L35" s="280" t="s">
        <v>31</v>
      </c>
      <c r="M35" s="280" t="s">
        <v>945</v>
      </c>
      <c r="N35" s="281">
        <v>3</v>
      </c>
      <c r="O35" s="281" t="s">
        <v>41</v>
      </c>
      <c r="P35" s="274"/>
      <c r="Q35" s="277" t="s">
        <v>754</v>
      </c>
      <c r="S35" s="274">
        <v>183</v>
      </c>
      <c r="T35" s="274" t="s">
        <v>338</v>
      </c>
      <c r="U35" s="274"/>
      <c r="V35" s="274"/>
      <c r="W35" s="274"/>
      <c r="X35" s="274"/>
      <c r="Y35" s="278"/>
      <c r="Z35" s="274"/>
      <c r="AA35" s="279"/>
      <c r="AB35" s="274"/>
      <c r="AC35" s="274" t="s">
        <v>1088</v>
      </c>
      <c r="AD35" s="280" t="s">
        <v>31</v>
      </c>
      <c r="AE35" s="280" t="s">
        <v>1063</v>
      </c>
      <c r="AF35" s="281">
        <v>3</v>
      </c>
      <c r="AG35" s="281" t="s">
        <v>41</v>
      </c>
      <c r="AH35" s="274"/>
      <c r="AI35" s="277" t="s">
        <v>795</v>
      </c>
      <c r="BA35" s="54" t="s">
        <v>635</v>
      </c>
      <c r="BE35" s="54" t="s">
        <v>5</v>
      </c>
      <c r="BF35" s="54">
        <v>177</v>
      </c>
      <c r="BG35" s="54" t="s">
        <v>229</v>
      </c>
      <c r="BH35" s="54" t="s">
        <v>31</v>
      </c>
      <c r="BI35" s="54" t="s">
        <v>34</v>
      </c>
      <c r="BJ35" s="54">
        <v>3</v>
      </c>
      <c r="BK35" s="54" t="s">
        <v>41</v>
      </c>
      <c r="BL35" s="54" t="s">
        <v>279</v>
      </c>
      <c r="BM35" s="54">
        <v>2003</v>
      </c>
      <c r="BN35" s="54">
        <v>8.19</v>
      </c>
      <c r="BO35" s="54" t="s">
        <v>402</v>
      </c>
      <c r="BP35" s="54">
        <v>2</v>
      </c>
      <c r="BR35" s="54">
        <v>68</v>
      </c>
      <c r="BU35" s="54" t="s">
        <v>430</v>
      </c>
    </row>
    <row r="36" spans="1:73" x14ac:dyDescent="0.2">
      <c r="A36" s="274">
        <v>130</v>
      </c>
      <c r="B36" s="274" t="s">
        <v>4</v>
      </c>
      <c r="C36" s="274"/>
      <c r="D36" s="274"/>
      <c r="E36" s="274"/>
      <c r="F36" s="274"/>
      <c r="G36" s="278"/>
      <c r="H36" s="274"/>
      <c r="I36" s="279"/>
      <c r="J36" s="274"/>
      <c r="K36" s="274" t="s">
        <v>975</v>
      </c>
      <c r="L36" s="280" t="s">
        <v>31</v>
      </c>
      <c r="M36" s="280" t="s">
        <v>945</v>
      </c>
      <c r="N36" s="281">
        <v>3</v>
      </c>
      <c r="O36" s="281" t="s">
        <v>41</v>
      </c>
      <c r="P36" s="274"/>
      <c r="Q36" s="277" t="s">
        <v>755</v>
      </c>
      <c r="S36" s="274">
        <v>190</v>
      </c>
      <c r="T36" s="274" t="s">
        <v>338</v>
      </c>
      <c r="U36" s="274"/>
      <c r="V36" s="274"/>
      <c r="W36" s="274"/>
      <c r="X36" s="274"/>
      <c r="Y36" s="278"/>
      <c r="Z36" s="274"/>
      <c r="AA36" s="279"/>
      <c r="AB36" s="274"/>
      <c r="AC36" s="274" t="s">
        <v>1089</v>
      </c>
      <c r="AD36" s="280" t="s">
        <v>31</v>
      </c>
      <c r="AE36" s="280" t="s">
        <v>1063</v>
      </c>
      <c r="AF36" s="281">
        <v>2</v>
      </c>
      <c r="AG36" s="281" t="s">
        <v>41</v>
      </c>
      <c r="AH36" s="274"/>
      <c r="AI36" s="277" t="s">
        <v>1090</v>
      </c>
      <c r="BA36" s="54" t="s">
        <v>636</v>
      </c>
      <c r="BE36" s="54" t="s">
        <v>5</v>
      </c>
      <c r="BF36" s="54">
        <v>178</v>
      </c>
      <c r="BG36" s="54" t="s">
        <v>230</v>
      </c>
      <c r="BH36" s="54" t="s">
        <v>31</v>
      </c>
      <c r="BI36" s="54" t="s">
        <v>34</v>
      </c>
      <c r="BJ36" s="54">
        <v>3</v>
      </c>
      <c r="BK36" s="54" t="s">
        <v>41</v>
      </c>
      <c r="BL36" s="54" t="s">
        <v>280</v>
      </c>
      <c r="BM36" s="54">
        <v>2004</v>
      </c>
      <c r="BN36" s="54">
        <v>3.17</v>
      </c>
      <c r="BO36" s="54" t="s">
        <v>402</v>
      </c>
      <c r="BP36" s="54">
        <v>2</v>
      </c>
      <c r="BQ36" s="54" t="s">
        <v>385</v>
      </c>
      <c r="BR36" s="54">
        <v>69</v>
      </c>
      <c r="BU36" s="54" t="s">
        <v>431</v>
      </c>
    </row>
    <row r="37" spans="1:73" x14ac:dyDescent="0.2">
      <c r="A37" s="274">
        <v>131</v>
      </c>
      <c r="B37" s="274" t="s">
        <v>4</v>
      </c>
      <c r="C37" s="274"/>
      <c r="D37" s="274"/>
      <c r="E37" s="274"/>
      <c r="F37" s="274"/>
      <c r="G37" s="278"/>
      <c r="H37" s="274"/>
      <c r="I37" s="279"/>
      <c r="J37" s="274"/>
      <c r="K37" s="274" t="s">
        <v>976</v>
      </c>
      <c r="L37" s="280" t="s">
        <v>31</v>
      </c>
      <c r="M37" s="280" t="s">
        <v>945</v>
      </c>
      <c r="N37" s="281">
        <v>3</v>
      </c>
      <c r="O37" s="281" t="s">
        <v>41</v>
      </c>
      <c r="P37" s="274"/>
      <c r="Q37" s="277" t="s">
        <v>756</v>
      </c>
      <c r="S37" s="274">
        <v>191</v>
      </c>
      <c r="T37" s="274" t="s">
        <v>338</v>
      </c>
      <c r="U37" s="274"/>
      <c r="V37" s="274"/>
      <c r="W37" s="274"/>
      <c r="X37" s="274"/>
      <c r="Y37" s="278"/>
      <c r="Z37" s="274"/>
      <c r="AA37" s="279"/>
      <c r="AB37" s="274"/>
      <c r="AC37" s="274" t="s">
        <v>1091</v>
      </c>
      <c r="AD37" s="280" t="s">
        <v>31</v>
      </c>
      <c r="AE37" s="280" t="s">
        <v>1063</v>
      </c>
      <c r="AF37" s="281">
        <v>2</v>
      </c>
      <c r="AG37" s="281" t="s">
        <v>41</v>
      </c>
      <c r="AH37" s="274"/>
      <c r="AI37" s="277" t="s">
        <v>1092</v>
      </c>
      <c r="BA37" s="54" t="s">
        <v>637</v>
      </c>
      <c r="BE37" s="54" t="s">
        <v>5</v>
      </c>
      <c r="BF37" s="54">
        <v>190</v>
      </c>
      <c r="BG37" s="54" t="s">
        <v>342</v>
      </c>
      <c r="BH37" s="54" t="s">
        <v>31</v>
      </c>
      <c r="BI37" s="54" t="s">
        <v>34</v>
      </c>
      <c r="BJ37" s="54">
        <v>2</v>
      </c>
      <c r="BK37" s="54" t="s">
        <v>41</v>
      </c>
      <c r="BL37" s="54" t="s">
        <v>343</v>
      </c>
      <c r="BM37" s="54">
        <v>2004</v>
      </c>
      <c r="BN37" s="54">
        <v>7.23</v>
      </c>
      <c r="BO37" s="54" t="s">
        <v>402</v>
      </c>
      <c r="BP37" s="54">
        <v>2</v>
      </c>
      <c r="BR37" s="54">
        <v>70</v>
      </c>
      <c r="BU37" s="54" t="s">
        <v>432</v>
      </c>
    </row>
    <row r="38" spans="1:73" x14ac:dyDescent="0.2">
      <c r="A38" s="274">
        <v>132</v>
      </c>
      <c r="B38" s="274" t="s">
        <v>4</v>
      </c>
      <c r="C38" s="274"/>
      <c r="D38" s="274"/>
      <c r="E38" s="274"/>
      <c r="F38" s="274"/>
      <c r="G38" s="278"/>
      <c r="H38" s="274"/>
      <c r="I38" s="279"/>
      <c r="J38" s="274"/>
      <c r="K38" s="274" t="s">
        <v>977</v>
      </c>
      <c r="L38" s="280" t="s">
        <v>31</v>
      </c>
      <c r="M38" s="280" t="s">
        <v>945</v>
      </c>
      <c r="N38" s="281">
        <v>3</v>
      </c>
      <c r="O38" s="281" t="s">
        <v>41</v>
      </c>
      <c r="P38" s="274"/>
      <c r="Q38" s="277" t="s">
        <v>757</v>
      </c>
      <c r="S38" s="274">
        <v>192</v>
      </c>
      <c r="T38" s="274" t="s">
        <v>338</v>
      </c>
      <c r="U38" s="274"/>
      <c r="V38" s="274"/>
      <c r="W38" s="274"/>
      <c r="X38" s="274"/>
      <c r="Y38" s="278"/>
      <c r="Z38" s="274"/>
      <c r="AA38" s="279"/>
      <c r="AB38" s="274"/>
      <c r="AC38" s="274" t="s">
        <v>1093</v>
      </c>
      <c r="AD38" s="280" t="s">
        <v>31</v>
      </c>
      <c r="AE38" s="280" t="s">
        <v>1063</v>
      </c>
      <c r="AF38" s="281">
        <v>2</v>
      </c>
      <c r="AG38" s="281" t="s">
        <v>41</v>
      </c>
      <c r="AH38" s="274"/>
      <c r="AI38" s="277" t="s">
        <v>1094</v>
      </c>
      <c r="BA38" s="54" t="s">
        <v>638</v>
      </c>
      <c r="BE38" s="54" t="s">
        <v>5</v>
      </c>
      <c r="BF38" s="54">
        <v>191</v>
      </c>
      <c r="BG38" s="54" t="s">
        <v>344</v>
      </c>
      <c r="BH38" s="54" t="s">
        <v>31</v>
      </c>
      <c r="BI38" s="54" t="s">
        <v>34</v>
      </c>
      <c r="BJ38" s="54">
        <v>2</v>
      </c>
      <c r="BK38" s="54" t="s">
        <v>41</v>
      </c>
      <c r="BL38" s="54" t="s">
        <v>345</v>
      </c>
      <c r="BM38" s="54">
        <v>2004</v>
      </c>
      <c r="BN38" s="54">
        <v>4.2699999999999996</v>
      </c>
      <c r="BO38" s="54" t="s">
        <v>402</v>
      </c>
      <c r="BP38" s="54">
        <v>2</v>
      </c>
      <c r="BR38" s="54">
        <v>71</v>
      </c>
      <c r="BU38" s="54" t="s">
        <v>433</v>
      </c>
    </row>
    <row r="39" spans="1:73" x14ac:dyDescent="0.2">
      <c r="A39" s="274">
        <v>133</v>
      </c>
      <c r="B39" s="274" t="s">
        <v>4</v>
      </c>
      <c r="C39" s="274"/>
      <c r="D39" s="274"/>
      <c r="E39" s="274"/>
      <c r="F39" s="274"/>
      <c r="G39" s="278"/>
      <c r="H39" s="274"/>
      <c r="I39" s="279"/>
      <c r="J39" s="274"/>
      <c r="K39" s="274" t="s">
        <v>978</v>
      </c>
      <c r="L39" s="280" t="s">
        <v>31</v>
      </c>
      <c r="M39" s="280" t="s">
        <v>945</v>
      </c>
      <c r="N39" s="281">
        <v>3</v>
      </c>
      <c r="O39" s="281" t="s">
        <v>41</v>
      </c>
      <c r="P39" s="274"/>
      <c r="Q39" s="277" t="s">
        <v>758</v>
      </c>
      <c r="S39" s="274">
        <v>193</v>
      </c>
      <c r="T39" s="274" t="s">
        <v>338</v>
      </c>
      <c r="U39" s="274"/>
      <c r="V39" s="274"/>
      <c r="W39" s="274"/>
      <c r="X39" s="274"/>
      <c r="Y39" s="278"/>
      <c r="Z39" s="274"/>
      <c r="AA39" s="279"/>
      <c r="AB39" s="274"/>
      <c r="AC39" s="274" t="s">
        <v>1095</v>
      </c>
      <c r="AD39" s="280" t="s">
        <v>31</v>
      </c>
      <c r="AE39" s="280" t="s">
        <v>1063</v>
      </c>
      <c r="AF39" s="281">
        <v>2</v>
      </c>
      <c r="AG39" s="281" t="s">
        <v>41</v>
      </c>
      <c r="AH39" s="274"/>
      <c r="AI39" s="277" t="s">
        <v>1096</v>
      </c>
      <c r="BA39" s="54" t="s">
        <v>462</v>
      </c>
      <c r="BE39" s="54" t="s">
        <v>5</v>
      </c>
      <c r="BF39" s="54">
        <v>192</v>
      </c>
      <c r="BG39" s="54" t="s">
        <v>346</v>
      </c>
      <c r="BH39" s="54" t="s">
        <v>31</v>
      </c>
      <c r="BI39" s="54" t="s">
        <v>34</v>
      </c>
      <c r="BJ39" s="54">
        <v>2</v>
      </c>
      <c r="BK39" s="54" t="s">
        <v>41</v>
      </c>
      <c r="BL39" s="54" t="s">
        <v>347</v>
      </c>
      <c r="BM39" s="54">
        <v>2004</v>
      </c>
      <c r="BN39" s="54">
        <v>9.2799999999999994</v>
      </c>
      <c r="BO39" s="54" t="s">
        <v>402</v>
      </c>
      <c r="BP39" s="54">
        <v>2</v>
      </c>
      <c r="BR39" s="54">
        <v>72</v>
      </c>
      <c r="BU39" s="54" t="s">
        <v>434</v>
      </c>
    </row>
    <row r="40" spans="1:73" x14ac:dyDescent="0.2">
      <c r="A40" s="274">
        <v>134</v>
      </c>
      <c r="B40" s="274" t="s">
        <v>4</v>
      </c>
      <c r="C40" s="274"/>
      <c r="D40" s="274"/>
      <c r="E40" s="274"/>
      <c r="F40" s="274"/>
      <c r="G40" s="278"/>
      <c r="H40" s="274"/>
      <c r="I40" s="279"/>
      <c r="J40" s="274"/>
      <c r="K40" s="274" t="s">
        <v>979</v>
      </c>
      <c r="L40" s="280" t="s">
        <v>31</v>
      </c>
      <c r="M40" s="280" t="s">
        <v>945</v>
      </c>
      <c r="N40" s="281">
        <v>3</v>
      </c>
      <c r="O40" s="281" t="s">
        <v>41</v>
      </c>
      <c r="P40" s="274"/>
      <c r="Q40" s="284" t="s">
        <v>759</v>
      </c>
      <c r="S40" s="274">
        <v>194</v>
      </c>
      <c r="T40" s="274" t="s">
        <v>338</v>
      </c>
      <c r="U40" s="274"/>
      <c r="V40" s="274"/>
      <c r="W40" s="274"/>
      <c r="X40" s="274"/>
      <c r="Y40" s="278"/>
      <c r="Z40" s="274"/>
      <c r="AA40" s="279"/>
      <c r="AB40" s="274"/>
      <c r="AC40" s="274" t="s">
        <v>1097</v>
      </c>
      <c r="AD40" s="280" t="s">
        <v>31</v>
      </c>
      <c r="AE40" s="280" t="s">
        <v>1063</v>
      </c>
      <c r="AF40" s="281">
        <v>2</v>
      </c>
      <c r="AG40" s="281" t="s">
        <v>41</v>
      </c>
      <c r="AH40" s="274"/>
      <c r="AI40" s="277" t="s">
        <v>1098</v>
      </c>
      <c r="BA40" s="54" t="s">
        <v>639</v>
      </c>
      <c r="BE40" s="54" t="s">
        <v>5</v>
      </c>
      <c r="BF40" s="54">
        <v>193</v>
      </c>
      <c r="BG40" s="54" t="s">
        <v>348</v>
      </c>
      <c r="BH40" s="54" t="s">
        <v>31</v>
      </c>
      <c r="BI40" s="54" t="s">
        <v>34</v>
      </c>
      <c r="BJ40" s="54">
        <v>2</v>
      </c>
      <c r="BK40" s="54" t="s">
        <v>41</v>
      </c>
      <c r="BL40" s="54" t="s">
        <v>349</v>
      </c>
      <c r="BM40" s="54">
        <v>2004</v>
      </c>
      <c r="BN40" s="54">
        <v>10.01</v>
      </c>
      <c r="BO40" s="54" t="s">
        <v>402</v>
      </c>
      <c r="BP40" s="54">
        <v>2</v>
      </c>
      <c r="BR40" s="54">
        <v>73</v>
      </c>
      <c r="BU40" s="54" t="s">
        <v>435</v>
      </c>
    </row>
    <row r="41" spans="1:73" x14ac:dyDescent="0.2">
      <c r="A41" s="274">
        <v>140</v>
      </c>
      <c r="B41" s="274" t="s">
        <v>4</v>
      </c>
      <c r="C41" s="274"/>
      <c r="D41" s="274"/>
      <c r="E41" s="274"/>
      <c r="F41" s="274"/>
      <c r="G41" s="278"/>
      <c r="H41" s="274"/>
      <c r="I41" s="279"/>
      <c r="J41" s="274"/>
      <c r="K41" s="274" t="s">
        <v>980</v>
      </c>
      <c r="L41" s="280" t="s">
        <v>31</v>
      </c>
      <c r="M41" s="280" t="s">
        <v>945</v>
      </c>
      <c r="N41" s="281">
        <v>2</v>
      </c>
      <c r="O41" s="281" t="s">
        <v>41</v>
      </c>
      <c r="P41" s="274"/>
      <c r="Q41" s="284" t="s">
        <v>981</v>
      </c>
      <c r="S41" s="274">
        <v>195</v>
      </c>
      <c r="T41" s="274" t="s">
        <v>338</v>
      </c>
      <c r="U41" s="274"/>
      <c r="V41" s="274"/>
      <c r="W41" s="274"/>
      <c r="X41" s="274"/>
      <c r="Y41" s="278"/>
      <c r="Z41" s="274"/>
      <c r="AA41" s="279"/>
      <c r="AB41" s="274"/>
      <c r="AC41" s="274" t="s">
        <v>1099</v>
      </c>
      <c r="AD41" s="280" t="s">
        <v>31</v>
      </c>
      <c r="AE41" s="280" t="s">
        <v>1063</v>
      </c>
      <c r="AF41" s="281">
        <v>2</v>
      </c>
      <c r="AG41" s="281" t="s">
        <v>41</v>
      </c>
      <c r="AH41" s="274"/>
      <c r="AI41" s="277" t="s">
        <v>1100</v>
      </c>
      <c r="BA41" s="54" t="s">
        <v>459</v>
      </c>
      <c r="BE41" s="54" t="s">
        <v>5</v>
      </c>
      <c r="BF41" s="54">
        <v>194</v>
      </c>
      <c r="BG41" s="54" t="s">
        <v>350</v>
      </c>
      <c r="BH41" s="54" t="s">
        <v>31</v>
      </c>
      <c r="BI41" s="54" t="s">
        <v>34</v>
      </c>
      <c r="BJ41" s="54">
        <v>2</v>
      </c>
      <c r="BK41" s="54" t="s">
        <v>41</v>
      </c>
      <c r="BL41" s="54" t="s">
        <v>351</v>
      </c>
      <c r="BM41" s="54">
        <v>2004</v>
      </c>
      <c r="BN41" s="54">
        <v>4.3</v>
      </c>
      <c r="BO41" s="54" t="s">
        <v>402</v>
      </c>
      <c r="BP41" s="54">
        <v>2</v>
      </c>
      <c r="BR41" s="54">
        <v>74</v>
      </c>
      <c r="BU41" s="54" t="s">
        <v>436</v>
      </c>
    </row>
    <row r="42" spans="1:73" x14ac:dyDescent="0.2">
      <c r="A42" s="274">
        <v>141</v>
      </c>
      <c r="B42" s="274" t="s">
        <v>4</v>
      </c>
      <c r="C42" s="274"/>
      <c r="D42" s="274"/>
      <c r="E42" s="274"/>
      <c r="F42" s="274"/>
      <c r="G42" s="278"/>
      <c r="H42" s="274"/>
      <c r="I42" s="279"/>
      <c r="J42" s="274"/>
      <c r="K42" s="274" t="s">
        <v>982</v>
      </c>
      <c r="L42" s="280" t="s">
        <v>31</v>
      </c>
      <c r="M42" s="280" t="s">
        <v>945</v>
      </c>
      <c r="N42" s="281">
        <v>2</v>
      </c>
      <c r="O42" s="281" t="s">
        <v>41</v>
      </c>
      <c r="P42" s="274"/>
      <c r="Q42" s="283" t="s">
        <v>983</v>
      </c>
      <c r="S42" s="274">
        <v>196</v>
      </c>
      <c r="T42" s="274" t="s">
        <v>338</v>
      </c>
      <c r="U42" s="274"/>
      <c r="V42" s="274"/>
      <c r="W42" s="274"/>
      <c r="X42" s="274"/>
      <c r="Y42" s="278"/>
      <c r="Z42" s="274"/>
      <c r="AA42" s="279"/>
      <c r="AB42" s="274"/>
      <c r="AC42" s="274" t="s">
        <v>1101</v>
      </c>
      <c r="AD42" s="280" t="s">
        <v>31</v>
      </c>
      <c r="AE42" s="280" t="s">
        <v>1063</v>
      </c>
      <c r="AF42" s="281">
        <v>2</v>
      </c>
      <c r="AG42" s="281" t="s">
        <v>41</v>
      </c>
      <c r="AH42" s="274"/>
      <c r="AI42" s="284" t="s">
        <v>1102</v>
      </c>
      <c r="BA42" s="54" t="s">
        <v>640</v>
      </c>
      <c r="BE42" s="54" t="s">
        <v>5</v>
      </c>
      <c r="BF42" s="54">
        <v>195</v>
      </c>
      <c r="BG42" s="54" t="s">
        <v>352</v>
      </c>
      <c r="BH42" s="54" t="s">
        <v>31</v>
      </c>
      <c r="BI42" s="54" t="s">
        <v>34</v>
      </c>
      <c r="BJ42" s="54">
        <v>2</v>
      </c>
      <c r="BK42" s="54" t="s">
        <v>41</v>
      </c>
      <c r="BL42" s="54" t="s">
        <v>353</v>
      </c>
      <c r="BM42" s="54">
        <v>2004</v>
      </c>
      <c r="BN42" s="54">
        <v>12.14</v>
      </c>
      <c r="BO42" s="54" t="s">
        <v>402</v>
      </c>
      <c r="BP42" s="54">
        <v>2</v>
      </c>
      <c r="BR42" s="54">
        <v>75</v>
      </c>
      <c r="BU42" s="54" t="s">
        <v>437</v>
      </c>
    </row>
    <row r="43" spans="1:73" x14ac:dyDescent="0.2">
      <c r="A43" s="274">
        <v>142</v>
      </c>
      <c r="B43" s="274" t="s">
        <v>4</v>
      </c>
      <c r="C43" s="274"/>
      <c r="D43" s="274"/>
      <c r="E43" s="274"/>
      <c r="F43" s="274"/>
      <c r="G43" s="278"/>
      <c r="H43" s="274"/>
      <c r="I43" s="279"/>
      <c r="J43" s="274"/>
      <c r="K43" s="274" t="s">
        <v>984</v>
      </c>
      <c r="L43" s="280" t="s">
        <v>31</v>
      </c>
      <c r="M43" s="280" t="s">
        <v>945</v>
      </c>
      <c r="N43" s="281">
        <v>2</v>
      </c>
      <c r="O43" s="281" t="s">
        <v>41</v>
      </c>
      <c r="P43" s="274"/>
      <c r="Q43" s="283" t="s">
        <v>985</v>
      </c>
      <c r="S43" s="274">
        <v>197</v>
      </c>
      <c r="T43" s="274" t="s">
        <v>338</v>
      </c>
      <c r="U43" s="274"/>
      <c r="V43" s="274"/>
      <c r="W43" s="274"/>
      <c r="X43" s="274"/>
      <c r="Y43" s="278"/>
      <c r="Z43" s="274"/>
      <c r="AA43" s="279"/>
      <c r="AB43" s="274"/>
      <c r="AC43" s="274" t="s">
        <v>1103</v>
      </c>
      <c r="AD43" s="280" t="s">
        <v>31</v>
      </c>
      <c r="AE43" s="280" t="s">
        <v>1063</v>
      </c>
      <c r="AF43" s="281">
        <v>2</v>
      </c>
      <c r="AG43" s="281" t="s">
        <v>41</v>
      </c>
      <c r="AH43" s="274"/>
      <c r="AI43" s="284" t="s">
        <v>1104</v>
      </c>
      <c r="BA43" s="54" t="s">
        <v>641</v>
      </c>
      <c r="BE43" s="54" t="s">
        <v>5</v>
      </c>
      <c r="BF43" s="54">
        <v>196</v>
      </c>
      <c r="BG43" s="54" t="s">
        <v>354</v>
      </c>
      <c r="BH43" s="54" t="s">
        <v>31</v>
      </c>
      <c r="BI43" s="54" t="s">
        <v>34</v>
      </c>
      <c r="BJ43" s="54">
        <v>2</v>
      </c>
      <c r="BK43" s="54" t="s">
        <v>41</v>
      </c>
      <c r="BL43" s="54" t="s">
        <v>355</v>
      </c>
      <c r="BM43" s="54">
        <v>2004</v>
      </c>
      <c r="BN43" s="54">
        <v>7.26</v>
      </c>
      <c r="BO43" s="54" t="s">
        <v>402</v>
      </c>
      <c r="BP43" s="54">
        <v>2</v>
      </c>
      <c r="BR43" s="54">
        <v>76</v>
      </c>
      <c r="BU43" s="54" t="s">
        <v>438</v>
      </c>
    </row>
    <row r="44" spans="1:73" x14ac:dyDescent="0.2">
      <c r="A44" s="274">
        <v>143</v>
      </c>
      <c r="B44" s="274" t="s">
        <v>4</v>
      </c>
      <c r="C44" s="274"/>
      <c r="D44" s="274"/>
      <c r="E44" s="274"/>
      <c r="F44" s="274"/>
      <c r="G44" s="278"/>
      <c r="H44" s="274"/>
      <c r="I44" s="279"/>
      <c r="J44" s="274"/>
      <c r="K44" s="274" t="s">
        <v>986</v>
      </c>
      <c r="L44" s="280" t="s">
        <v>31</v>
      </c>
      <c r="M44" s="280" t="s">
        <v>945</v>
      </c>
      <c r="N44" s="281">
        <v>2</v>
      </c>
      <c r="O44" s="281" t="s">
        <v>41</v>
      </c>
      <c r="P44" s="274"/>
      <c r="Q44" s="284" t="s">
        <v>987</v>
      </c>
      <c r="S44" s="274">
        <v>201</v>
      </c>
      <c r="T44" s="274" t="s">
        <v>338</v>
      </c>
      <c r="U44" s="274"/>
      <c r="V44" s="274"/>
      <c r="W44" s="274"/>
      <c r="X44" s="274"/>
      <c r="Y44" s="278"/>
      <c r="Z44" s="274"/>
      <c r="AA44" s="279"/>
      <c r="AB44" s="274"/>
      <c r="AC44" s="274" t="s">
        <v>1105</v>
      </c>
      <c r="AD44" s="280" t="s">
        <v>31</v>
      </c>
      <c r="AE44" s="280" t="s">
        <v>39</v>
      </c>
      <c r="AF44" s="281">
        <v>1</v>
      </c>
      <c r="AG44" s="281" t="s">
        <v>41</v>
      </c>
      <c r="AH44" s="274"/>
      <c r="AI44" s="283" t="s">
        <v>1106</v>
      </c>
      <c r="BA44" s="54" t="s">
        <v>642</v>
      </c>
      <c r="BE44" s="54" t="s">
        <v>5</v>
      </c>
      <c r="BF44" s="54">
        <v>197</v>
      </c>
      <c r="BG44" s="54" t="s">
        <v>356</v>
      </c>
      <c r="BH44" s="54" t="s">
        <v>31</v>
      </c>
      <c r="BI44" s="54" t="s">
        <v>34</v>
      </c>
      <c r="BJ44" s="54">
        <v>2</v>
      </c>
      <c r="BK44" s="54" t="s">
        <v>41</v>
      </c>
      <c r="BL44" s="54" t="s">
        <v>357</v>
      </c>
      <c r="BM44" s="54">
        <v>2005</v>
      </c>
      <c r="BN44" s="54">
        <v>2.0499999999999998</v>
      </c>
      <c r="BO44" s="54" t="s">
        <v>402</v>
      </c>
      <c r="BP44" s="54">
        <v>2</v>
      </c>
      <c r="BQ44" s="54" t="s">
        <v>385</v>
      </c>
      <c r="BR44" s="54">
        <v>77</v>
      </c>
      <c r="BU44" s="54" t="s">
        <v>439</v>
      </c>
    </row>
    <row r="45" spans="1:73" x14ac:dyDescent="0.2">
      <c r="A45" s="274">
        <v>144</v>
      </c>
      <c r="B45" s="274" t="s">
        <v>4</v>
      </c>
      <c r="C45" s="274"/>
      <c r="D45" s="274"/>
      <c r="E45" s="274"/>
      <c r="F45" s="274"/>
      <c r="G45" s="278"/>
      <c r="H45" s="274"/>
      <c r="I45" s="279"/>
      <c r="J45" s="274"/>
      <c r="K45" s="274" t="s">
        <v>988</v>
      </c>
      <c r="L45" s="280" t="s">
        <v>31</v>
      </c>
      <c r="M45" s="280" t="s">
        <v>945</v>
      </c>
      <c r="N45" s="281">
        <v>2</v>
      </c>
      <c r="O45" s="281" t="s">
        <v>41</v>
      </c>
      <c r="P45" s="274"/>
      <c r="Q45" s="277" t="s">
        <v>989</v>
      </c>
      <c r="S45" s="274">
        <v>202</v>
      </c>
      <c r="T45" s="274" t="s">
        <v>338</v>
      </c>
      <c r="U45" s="274"/>
      <c r="V45" s="274"/>
      <c r="W45" s="274"/>
      <c r="X45" s="274"/>
      <c r="Y45" s="278"/>
      <c r="Z45" s="274"/>
      <c r="AA45" s="279"/>
      <c r="AB45" s="274"/>
      <c r="AC45" s="274" t="s">
        <v>1107</v>
      </c>
      <c r="AD45" s="280" t="s">
        <v>31</v>
      </c>
      <c r="AE45" s="280" t="s">
        <v>39</v>
      </c>
      <c r="AF45" s="281">
        <v>1</v>
      </c>
      <c r="AG45" s="281" t="s">
        <v>41</v>
      </c>
      <c r="AH45" s="274"/>
      <c r="AI45" s="283" t="s">
        <v>1108</v>
      </c>
      <c r="BA45" s="54" t="s">
        <v>643</v>
      </c>
      <c r="BE45" s="54" t="s">
        <v>5</v>
      </c>
      <c r="BF45" s="54">
        <v>198</v>
      </c>
      <c r="BG45" s="54" t="s">
        <v>358</v>
      </c>
      <c r="BH45" s="54" t="s">
        <v>31</v>
      </c>
      <c r="BI45" s="54" t="s">
        <v>34</v>
      </c>
      <c r="BJ45" s="54">
        <v>2</v>
      </c>
      <c r="BK45" s="54" t="s">
        <v>41</v>
      </c>
      <c r="BL45" s="54" t="s">
        <v>359</v>
      </c>
      <c r="BM45" s="54">
        <v>2004</v>
      </c>
      <c r="BN45" s="54">
        <v>4.3</v>
      </c>
      <c r="BO45" s="54" t="s">
        <v>402</v>
      </c>
      <c r="BP45" s="54">
        <v>2</v>
      </c>
      <c r="BR45" s="54">
        <v>78</v>
      </c>
      <c r="BU45" s="54" t="s">
        <v>436</v>
      </c>
    </row>
    <row r="46" spans="1:73" x14ac:dyDescent="0.2">
      <c r="A46" s="274">
        <v>145</v>
      </c>
      <c r="B46" s="274" t="s">
        <v>4</v>
      </c>
      <c r="C46" s="274"/>
      <c r="D46" s="274"/>
      <c r="E46" s="274"/>
      <c r="F46" s="274"/>
      <c r="G46" s="278"/>
      <c r="H46" s="274"/>
      <c r="I46" s="279"/>
      <c r="J46" s="274"/>
      <c r="K46" s="274" t="s">
        <v>990</v>
      </c>
      <c r="L46" s="280" t="s">
        <v>31</v>
      </c>
      <c r="M46" s="280" t="s">
        <v>945</v>
      </c>
      <c r="N46" s="281">
        <v>2</v>
      </c>
      <c r="O46" s="281" t="s">
        <v>41</v>
      </c>
      <c r="P46" s="274"/>
      <c r="Q46" s="277" t="s">
        <v>991</v>
      </c>
      <c r="S46" s="274">
        <v>203</v>
      </c>
      <c r="T46" s="274" t="s">
        <v>338</v>
      </c>
      <c r="U46" s="274"/>
      <c r="V46" s="274"/>
      <c r="W46" s="274"/>
      <c r="X46" s="274"/>
      <c r="Y46" s="278"/>
      <c r="Z46" s="274"/>
      <c r="AA46" s="279"/>
      <c r="AB46" s="274"/>
      <c r="AC46" s="274" t="s">
        <v>1109</v>
      </c>
      <c r="AD46" s="280" t="s">
        <v>31</v>
      </c>
      <c r="AE46" s="280" t="s">
        <v>39</v>
      </c>
      <c r="AF46" s="281">
        <v>1</v>
      </c>
      <c r="AG46" s="281" t="s">
        <v>41</v>
      </c>
      <c r="AH46" s="274"/>
      <c r="AI46" s="284" t="s">
        <v>1110</v>
      </c>
      <c r="BA46" s="54" t="s">
        <v>644</v>
      </c>
      <c r="BE46" s="54" t="s">
        <v>5</v>
      </c>
      <c r="BF46" s="54">
        <v>225</v>
      </c>
      <c r="BG46" s="54" t="s">
        <v>440</v>
      </c>
      <c r="BH46" s="54" t="s">
        <v>31</v>
      </c>
      <c r="BI46" s="54" t="s">
        <v>441</v>
      </c>
      <c r="BJ46" s="54">
        <v>3</v>
      </c>
      <c r="BK46" s="54" t="s">
        <v>41</v>
      </c>
      <c r="BL46" s="54" t="s">
        <v>281</v>
      </c>
      <c r="BM46" s="54">
        <v>2004</v>
      </c>
      <c r="BN46" s="54">
        <v>3.28</v>
      </c>
      <c r="BO46" s="54" t="s">
        <v>92</v>
      </c>
      <c r="BP46" s="54">
        <v>2</v>
      </c>
      <c r="BU46" s="54" t="s">
        <v>442</v>
      </c>
    </row>
    <row r="47" spans="1:73" x14ac:dyDescent="0.2">
      <c r="A47" s="274">
        <v>146</v>
      </c>
      <c r="B47" s="274" t="s">
        <v>4</v>
      </c>
      <c r="C47" s="274"/>
      <c r="D47" s="274"/>
      <c r="E47" s="274"/>
      <c r="F47" s="274"/>
      <c r="G47" s="278"/>
      <c r="H47" s="274"/>
      <c r="I47" s="275"/>
      <c r="J47" s="274"/>
      <c r="K47" s="274" t="s">
        <v>992</v>
      </c>
      <c r="L47" s="274" t="s">
        <v>31</v>
      </c>
      <c r="M47" s="280" t="s">
        <v>945</v>
      </c>
      <c r="N47" s="281">
        <v>2</v>
      </c>
      <c r="O47" s="281" t="s">
        <v>41</v>
      </c>
      <c r="P47" s="274"/>
      <c r="Q47" s="283" t="s">
        <v>993</v>
      </c>
      <c r="S47" s="274">
        <v>204</v>
      </c>
      <c r="T47" s="274" t="s">
        <v>338</v>
      </c>
      <c r="U47" s="274"/>
      <c r="V47" s="274"/>
      <c r="W47" s="274"/>
      <c r="X47" s="274"/>
      <c r="Y47" s="278"/>
      <c r="Z47" s="274"/>
      <c r="AA47" s="279"/>
      <c r="AB47" s="274"/>
      <c r="AC47" s="274" t="s">
        <v>1111</v>
      </c>
      <c r="AD47" s="280" t="s">
        <v>31</v>
      </c>
      <c r="AE47" s="280" t="s">
        <v>39</v>
      </c>
      <c r="AF47" s="281">
        <v>1</v>
      </c>
      <c r="AG47" s="281" t="s">
        <v>41</v>
      </c>
      <c r="AH47" s="274"/>
      <c r="AI47" s="277" t="s">
        <v>1112</v>
      </c>
      <c r="BA47" s="54" t="s">
        <v>645</v>
      </c>
      <c r="BE47" s="54" t="s">
        <v>5</v>
      </c>
      <c r="BF47" s="54">
        <v>229</v>
      </c>
      <c r="BG47" s="54" t="s">
        <v>443</v>
      </c>
      <c r="BH47" s="54" t="s">
        <v>31</v>
      </c>
      <c r="BI47" s="54" t="s">
        <v>441</v>
      </c>
      <c r="BJ47" s="54">
        <v>3</v>
      </c>
      <c r="BK47" s="54" t="s">
        <v>41</v>
      </c>
      <c r="BL47" s="54" t="s">
        <v>282</v>
      </c>
      <c r="BM47" s="54">
        <v>2003</v>
      </c>
      <c r="BN47" s="54">
        <v>12.28</v>
      </c>
      <c r="BO47" s="54" t="s">
        <v>92</v>
      </c>
      <c r="BP47" s="54">
        <v>2</v>
      </c>
      <c r="BU47" s="54" t="s">
        <v>444</v>
      </c>
    </row>
    <row r="48" spans="1:73" x14ac:dyDescent="0.2">
      <c r="A48" s="274">
        <v>147</v>
      </c>
      <c r="B48" s="274" t="s">
        <v>4</v>
      </c>
      <c r="C48" s="274"/>
      <c r="D48" s="274"/>
      <c r="E48" s="274"/>
      <c r="F48" s="274"/>
      <c r="G48" s="278"/>
      <c r="H48" s="274"/>
      <c r="I48" s="275"/>
      <c r="J48" s="274"/>
      <c r="K48" s="274" t="s">
        <v>994</v>
      </c>
      <c r="L48" s="280" t="s">
        <v>31</v>
      </c>
      <c r="M48" s="280" t="s">
        <v>945</v>
      </c>
      <c r="N48" s="281">
        <v>2</v>
      </c>
      <c r="O48" s="281" t="s">
        <v>41</v>
      </c>
      <c r="P48" s="274"/>
      <c r="Q48" s="283" t="s">
        <v>995</v>
      </c>
      <c r="S48" s="274">
        <v>205</v>
      </c>
      <c r="T48" s="274" t="s">
        <v>338</v>
      </c>
      <c r="U48" s="274"/>
      <c r="V48" s="274"/>
      <c r="W48" s="274"/>
      <c r="X48" s="274"/>
      <c r="Y48" s="278"/>
      <c r="Z48" s="274"/>
      <c r="AA48" s="279"/>
      <c r="AB48" s="274"/>
      <c r="AC48" s="274" t="s">
        <v>1113</v>
      </c>
      <c r="AD48" s="280" t="s">
        <v>31</v>
      </c>
      <c r="AE48" s="280" t="s">
        <v>39</v>
      </c>
      <c r="AF48" s="281">
        <v>1</v>
      </c>
      <c r="AG48" s="281" t="s">
        <v>41</v>
      </c>
      <c r="AH48" s="274"/>
      <c r="AI48" s="277" t="s">
        <v>1114</v>
      </c>
      <c r="BA48" s="54" t="s">
        <v>646</v>
      </c>
      <c r="BE48" s="54" t="s">
        <v>5</v>
      </c>
      <c r="BF48" s="54">
        <v>230</v>
      </c>
      <c r="BG48" s="54" t="s">
        <v>445</v>
      </c>
      <c r="BH48" s="54" t="s">
        <v>31</v>
      </c>
      <c r="BI48" s="54" t="s">
        <v>441</v>
      </c>
      <c r="BJ48" s="54">
        <v>3</v>
      </c>
      <c r="BK48" s="54" t="s">
        <v>41</v>
      </c>
      <c r="BL48" s="54" t="s">
        <v>283</v>
      </c>
      <c r="BM48" s="54">
        <v>2004</v>
      </c>
      <c r="BN48" s="54">
        <v>2.0499999999999998</v>
      </c>
      <c r="BO48" s="54" t="s">
        <v>92</v>
      </c>
      <c r="BP48" s="54">
        <v>2</v>
      </c>
      <c r="BU48" s="54" t="s">
        <v>446</v>
      </c>
    </row>
    <row r="49" spans="1:73" x14ac:dyDescent="0.2">
      <c r="A49" s="274">
        <v>148</v>
      </c>
      <c r="B49" s="274" t="s">
        <v>4</v>
      </c>
      <c r="C49" s="274"/>
      <c r="D49" s="274"/>
      <c r="E49" s="274"/>
      <c r="F49" s="274"/>
      <c r="G49" s="278"/>
      <c r="H49" s="274"/>
      <c r="I49" s="275"/>
      <c r="J49" s="274"/>
      <c r="K49" s="274" t="s">
        <v>996</v>
      </c>
      <c r="L49" s="280" t="s">
        <v>31</v>
      </c>
      <c r="M49" s="280" t="s">
        <v>945</v>
      </c>
      <c r="N49" s="281">
        <v>2</v>
      </c>
      <c r="O49" s="281" t="s">
        <v>41</v>
      </c>
      <c r="P49" s="274"/>
      <c r="Q49" s="277" t="s">
        <v>997</v>
      </c>
      <c r="S49" s="274">
        <v>237</v>
      </c>
      <c r="T49" s="274" t="s">
        <v>338</v>
      </c>
      <c r="U49" s="274"/>
      <c r="V49" s="274"/>
      <c r="W49" s="274"/>
      <c r="X49" s="274"/>
      <c r="Y49" s="278"/>
      <c r="Z49" s="274"/>
      <c r="AA49" s="275"/>
      <c r="AB49" s="274"/>
      <c r="AC49" s="274" t="s">
        <v>796</v>
      </c>
      <c r="AD49" s="274" t="s">
        <v>31</v>
      </c>
      <c r="AE49" s="280" t="s">
        <v>39</v>
      </c>
      <c r="AF49" s="281">
        <v>3</v>
      </c>
      <c r="AG49" s="281" t="s">
        <v>41</v>
      </c>
      <c r="AH49" s="274"/>
      <c r="AI49" s="283" t="s">
        <v>797</v>
      </c>
      <c r="BA49" s="54" t="s">
        <v>564</v>
      </c>
      <c r="BE49" s="54" t="s">
        <v>5</v>
      </c>
      <c r="BF49" s="54">
        <v>232</v>
      </c>
      <c r="BG49" s="54" t="s">
        <v>360</v>
      </c>
      <c r="BH49" s="54" t="s">
        <v>31</v>
      </c>
      <c r="BI49" s="54" t="s">
        <v>441</v>
      </c>
      <c r="BJ49" s="54">
        <v>2</v>
      </c>
      <c r="BK49" s="54" t="s">
        <v>41</v>
      </c>
      <c r="BL49" s="54" t="s">
        <v>361</v>
      </c>
      <c r="BM49" s="54">
        <v>2004</v>
      </c>
      <c r="BN49" s="54">
        <v>8.23</v>
      </c>
      <c r="BO49" s="54" t="s">
        <v>402</v>
      </c>
      <c r="BP49" s="54">
        <v>2</v>
      </c>
      <c r="BU49" s="54" t="s">
        <v>447</v>
      </c>
    </row>
    <row r="50" spans="1:73" x14ac:dyDescent="0.2">
      <c r="A50" s="274">
        <v>201</v>
      </c>
      <c r="B50" s="274" t="s">
        <v>4</v>
      </c>
      <c r="C50" s="274"/>
      <c r="D50" s="274"/>
      <c r="E50" s="274"/>
      <c r="F50" s="274"/>
      <c r="G50" s="278"/>
      <c r="H50" s="274"/>
      <c r="I50" s="279"/>
      <c r="J50" s="274"/>
      <c r="K50" s="274" t="s">
        <v>998</v>
      </c>
      <c r="L50" s="280" t="s">
        <v>31</v>
      </c>
      <c r="M50" s="280" t="s">
        <v>39</v>
      </c>
      <c r="N50" s="281">
        <v>1</v>
      </c>
      <c r="O50" s="281" t="s">
        <v>41</v>
      </c>
      <c r="P50" s="274"/>
      <c r="Q50" s="277" t="s">
        <v>999</v>
      </c>
      <c r="S50" s="274">
        <v>238</v>
      </c>
      <c r="T50" s="274" t="s">
        <v>338</v>
      </c>
      <c r="U50" s="274"/>
      <c r="V50" s="274"/>
      <c r="W50" s="274"/>
      <c r="X50" s="274"/>
      <c r="Y50" s="278"/>
      <c r="Z50" s="274"/>
      <c r="AA50" s="275"/>
      <c r="AB50" s="274"/>
      <c r="AC50" s="274" t="s">
        <v>798</v>
      </c>
      <c r="AD50" s="280" t="s">
        <v>31</v>
      </c>
      <c r="AE50" s="280" t="s">
        <v>39</v>
      </c>
      <c r="AF50" s="281">
        <v>3</v>
      </c>
      <c r="AG50" s="281" t="s">
        <v>41</v>
      </c>
      <c r="AH50" s="274"/>
      <c r="AI50" s="283" t="s">
        <v>799</v>
      </c>
      <c r="BA50" s="54" t="s">
        <v>647</v>
      </c>
      <c r="BE50" s="54" t="s">
        <v>5</v>
      </c>
      <c r="BF50" s="54">
        <v>233</v>
      </c>
      <c r="BG50" s="54" t="s">
        <v>362</v>
      </c>
      <c r="BH50" s="54" t="s">
        <v>31</v>
      </c>
      <c r="BI50" s="54" t="s">
        <v>441</v>
      </c>
      <c r="BJ50" s="54">
        <v>2</v>
      </c>
      <c r="BK50" s="54" t="s">
        <v>41</v>
      </c>
      <c r="BL50" s="54" t="s">
        <v>363</v>
      </c>
      <c r="BM50" s="54">
        <v>2004</v>
      </c>
      <c r="BN50" s="54">
        <v>11.29</v>
      </c>
      <c r="BO50" s="54" t="s">
        <v>402</v>
      </c>
      <c r="BP50" s="54">
        <v>2</v>
      </c>
      <c r="BU50" s="54" t="s">
        <v>448</v>
      </c>
    </row>
    <row r="51" spans="1:73" x14ac:dyDescent="0.2">
      <c r="A51" s="274">
        <v>202</v>
      </c>
      <c r="B51" s="274" t="s">
        <v>4</v>
      </c>
      <c r="C51" s="274"/>
      <c r="D51" s="274"/>
      <c r="E51" s="274"/>
      <c r="F51" s="274"/>
      <c r="G51" s="278"/>
      <c r="H51" s="274"/>
      <c r="I51" s="275"/>
      <c r="J51" s="274"/>
      <c r="K51" s="274" t="s">
        <v>1000</v>
      </c>
      <c r="L51" s="274" t="s">
        <v>31</v>
      </c>
      <c r="M51" s="280" t="s">
        <v>39</v>
      </c>
      <c r="N51" s="281">
        <v>1</v>
      </c>
      <c r="O51" s="281" t="s">
        <v>41</v>
      </c>
      <c r="P51" s="274"/>
      <c r="Q51" s="277" t="s">
        <v>1001</v>
      </c>
      <c r="S51" s="274">
        <v>239</v>
      </c>
      <c r="T51" s="274" t="s">
        <v>338</v>
      </c>
      <c r="U51" s="274"/>
      <c r="V51" s="274"/>
      <c r="W51" s="274"/>
      <c r="X51" s="274"/>
      <c r="Y51" s="278"/>
      <c r="Z51" s="274"/>
      <c r="AA51" s="275"/>
      <c r="AB51" s="274"/>
      <c r="AC51" s="274" t="s">
        <v>800</v>
      </c>
      <c r="AD51" s="280" t="s">
        <v>31</v>
      </c>
      <c r="AE51" s="280" t="s">
        <v>39</v>
      </c>
      <c r="AF51" s="281">
        <v>3</v>
      </c>
      <c r="AG51" s="281" t="s">
        <v>41</v>
      </c>
      <c r="AH51" s="274"/>
      <c r="AI51" s="277" t="s">
        <v>801</v>
      </c>
      <c r="BA51" s="54" t="s">
        <v>648</v>
      </c>
      <c r="BE51" s="54" t="s">
        <v>5</v>
      </c>
      <c r="BF51" s="54">
        <v>234</v>
      </c>
      <c r="BG51" s="54" t="s">
        <v>382</v>
      </c>
      <c r="BH51" s="54" t="s">
        <v>31</v>
      </c>
      <c r="BI51" s="54" t="s">
        <v>441</v>
      </c>
      <c r="BJ51" s="54">
        <v>2</v>
      </c>
      <c r="BK51" s="54" t="s">
        <v>41</v>
      </c>
      <c r="BL51" s="54" t="s">
        <v>364</v>
      </c>
      <c r="BM51" s="54">
        <v>2004</v>
      </c>
      <c r="BN51" s="54">
        <v>9.3000000000000007</v>
      </c>
      <c r="BO51" s="54" t="s">
        <v>402</v>
      </c>
      <c r="BP51" s="54">
        <v>2</v>
      </c>
      <c r="BU51" s="54" t="s">
        <v>449</v>
      </c>
    </row>
    <row r="52" spans="1:73" x14ac:dyDescent="0.2">
      <c r="A52" s="274">
        <v>203</v>
      </c>
      <c r="B52" s="274" t="s">
        <v>4</v>
      </c>
      <c r="C52" s="274"/>
      <c r="D52" s="274"/>
      <c r="E52" s="274"/>
      <c r="F52" s="274"/>
      <c r="G52" s="278"/>
      <c r="H52" s="274"/>
      <c r="I52" s="275"/>
      <c r="J52" s="274"/>
      <c r="K52" s="274" t="s">
        <v>1002</v>
      </c>
      <c r="L52" s="280" t="s">
        <v>31</v>
      </c>
      <c r="M52" s="280" t="s">
        <v>39</v>
      </c>
      <c r="N52" s="281">
        <v>1</v>
      </c>
      <c r="O52" s="281" t="s">
        <v>41</v>
      </c>
      <c r="P52" s="274"/>
      <c r="Q52" s="277" t="s">
        <v>1003</v>
      </c>
      <c r="S52" s="274">
        <v>240</v>
      </c>
      <c r="T52" s="274" t="s">
        <v>338</v>
      </c>
      <c r="U52" s="274"/>
      <c r="V52" s="274"/>
      <c r="W52" s="274"/>
      <c r="X52" s="274"/>
      <c r="Y52" s="278"/>
      <c r="Z52" s="274"/>
      <c r="AA52" s="279"/>
      <c r="AB52" s="274"/>
      <c r="AC52" s="274" t="s">
        <v>802</v>
      </c>
      <c r="AD52" s="280" t="s">
        <v>31</v>
      </c>
      <c r="AE52" s="280" t="s">
        <v>39</v>
      </c>
      <c r="AF52" s="281">
        <v>3</v>
      </c>
      <c r="AG52" s="281" t="s">
        <v>41</v>
      </c>
      <c r="AH52" s="274"/>
      <c r="AI52" s="277" t="s">
        <v>803</v>
      </c>
      <c r="BA52" s="54" t="s">
        <v>647</v>
      </c>
      <c r="BE52" s="54" t="s">
        <v>5</v>
      </c>
      <c r="BF52" s="54">
        <v>235</v>
      </c>
      <c r="BG52" s="54" t="s">
        <v>365</v>
      </c>
      <c r="BH52" s="54" t="s">
        <v>31</v>
      </c>
      <c r="BI52" s="54" t="s">
        <v>441</v>
      </c>
      <c r="BJ52" s="54">
        <v>2</v>
      </c>
      <c r="BK52" s="54" t="s">
        <v>41</v>
      </c>
      <c r="BL52" s="54" t="s">
        <v>366</v>
      </c>
      <c r="BM52" s="54">
        <v>2004</v>
      </c>
      <c r="BN52" s="54">
        <v>6.08</v>
      </c>
      <c r="BO52" s="54" t="s">
        <v>402</v>
      </c>
      <c r="BP52" s="54">
        <v>2</v>
      </c>
      <c r="BU52" s="54" t="s">
        <v>450</v>
      </c>
    </row>
    <row r="53" spans="1:73" x14ac:dyDescent="0.2">
      <c r="A53" s="274">
        <v>204</v>
      </c>
      <c r="B53" s="274" t="s">
        <v>4</v>
      </c>
      <c r="C53" s="274"/>
      <c r="D53" s="274"/>
      <c r="E53" s="274"/>
      <c r="F53" s="274"/>
      <c r="G53" s="278"/>
      <c r="H53" s="274"/>
      <c r="I53" s="275"/>
      <c r="J53" s="274"/>
      <c r="K53" s="274" t="s">
        <v>1004</v>
      </c>
      <c r="L53" s="280" t="s">
        <v>31</v>
      </c>
      <c r="M53" s="280" t="s">
        <v>39</v>
      </c>
      <c r="N53" s="281">
        <v>1</v>
      </c>
      <c r="O53" s="281" t="s">
        <v>41</v>
      </c>
      <c r="P53" s="274"/>
      <c r="Q53" s="277" t="s">
        <v>1005</v>
      </c>
      <c r="S53" s="274">
        <v>241</v>
      </c>
      <c r="T53" s="274" t="s">
        <v>338</v>
      </c>
      <c r="U53" s="274"/>
      <c r="V53" s="274"/>
      <c r="W53" s="274"/>
      <c r="X53" s="274"/>
      <c r="Y53" s="278"/>
      <c r="Z53" s="274"/>
      <c r="AA53" s="275"/>
      <c r="AB53" s="274"/>
      <c r="AC53" s="274" t="s">
        <v>1115</v>
      </c>
      <c r="AD53" s="274" t="s">
        <v>31</v>
      </c>
      <c r="AE53" s="280" t="s">
        <v>39</v>
      </c>
      <c r="AF53" s="281">
        <v>2</v>
      </c>
      <c r="AG53" s="281" t="s">
        <v>41</v>
      </c>
      <c r="AH53" s="274"/>
      <c r="AI53" s="277" t="s">
        <v>1116</v>
      </c>
      <c r="BA53" s="54" t="s">
        <v>649</v>
      </c>
      <c r="BE53" s="54" t="s">
        <v>5</v>
      </c>
      <c r="BF53" s="54">
        <v>236</v>
      </c>
      <c r="BG53" s="54" t="s">
        <v>367</v>
      </c>
      <c r="BH53" s="54" t="s">
        <v>31</v>
      </c>
      <c r="BI53" s="54" t="s">
        <v>441</v>
      </c>
      <c r="BJ53" s="54">
        <v>2</v>
      </c>
      <c r="BK53" s="54" t="s">
        <v>41</v>
      </c>
      <c r="BL53" s="54" t="s">
        <v>368</v>
      </c>
      <c r="BM53" s="54">
        <v>2004</v>
      </c>
      <c r="BN53" s="54">
        <v>10.039999999999999</v>
      </c>
      <c r="BO53" s="54" t="s">
        <v>402</v>
      </c>
      <c r="BP53" s="54">
        <v>2</v>
      </c>
      <c r="BU53" s="54" t="s">
        <v>451</v>
      </c>
    </row>
    <row r="54" spans="1:73" x14ac:dyDescent="0.2">
      <c r="A54" s="274">
        <v>206</v>
      </c>
      <c r="B54" s="274" t="s">
        <v>4</v>
      </c>
      <c r="C54" s="274"/>
      <c r="D54" s="274"/>
      <c r="E54" s="274"/>
      <c r="F54" s="274"/>
      <c r="G54" s="278"/>
      <c r="H54" s="274"/>
      <c r="I54" s="275"/>
      <c r="J54" s="274"/>
      <c r="K54" s="274" t="s">
        <v>1006</v>
      </c>
      <c r="L54" s="280" t="s">
        <v>31</v>
      </c>
      <c r="M54" s="280" t="s">
        <v>39</v>
      </c>
      <c r="N54" s="281">
        <v>1</v>
      </c>
      <c r="O54" s="281" t="s">
        <v>41</v>
      </c>
      <c r="P54" s="274"/>
      <c r="Q54" s="284" t="s">
        <v>1007</v>
      </c>
      <c r="S54" s="274">
        <v>242</v>
      </c>
      <c r="T54" s="274" t="s">
        <v>338</v>
      </c>
      <c r="U54" s="274"/>
      <c r="V54" s="274"/>
      <c r="W54" s="274"/>
      <c r="X54" s="274"/>
      <c r="Y54" s="278"/>
      <c r="Z54" s="274"/>
      <c r="AA54" s="275"/>
      <c r="AB54" s="274"/>
      <c r="AC54" s="274" t="s">
        <v>1117</v>
      </c>
      <c r="AD54" s="280" t="s">
        <v>31</v>
      </c>
      <c r="AE54" s="280" t="s">
        <v>39</v>
      </c>
      <c r="AF54" s="281">
        <v>2</v>
      </c>
      <c r="AG54" s="281" t="s">
        <v>41</v>
      </c>
      <c r="AH54" s="274"/>
      <c r="AI54" s="277" t="s">
        <v>1118</v>
      </c>
      <c r="BA54" s="54" t="s">
        <v>522</v>
      </c>
      <c r="BE54" s="54" t="s">
        <v>5</v>
      </c>
      <c r="BF54" s="54">
        <v>300</v>
      </c>
      <c r="BG54" s="54" t="s">
        <v>231</v>
      </c>
      <c r="BH54" s="54" t="s">
        <v>31</v>
      </c>
      <c r="BI54" s="54" t="s">
        <v>452</v>
      </c>
      <c r="BJ54" s="54">
        <v>3</v>
      </c>
      <c r="BK54" s="54" t="s">
        <v>41</v>
      </c>
      <c r="BL54" s="54" t="s">
        <v>284</v>
      </c>
      <c r="BM54" s="54">
        <v>2003</v>
      </c>
      <c r="BN54" s="54">
        <v>4.2</v>
      </c>
      <c r="BO54" s="54" t="s">
        <v>453</v>
      </c>
      <c r="BP54" s="54">
        <v>2</v>
      </c>
      <c r="BR54" s="54">
        <v>89</v>
      </c>
      <c r="BU54" s="54" t="s">
        <v>454</v>
      </c>
    </row>
    <row r="55" spans="1:73" x14ac:dyDescent="0.2">
      <c r="A55" s="274">
        <v>207</v>
      </c>
      <c r="B55" s="274" t="s">
        <v>4</v>
      </c>
      <c r="C55" s="274"/>
      <c r="D55" s="274"/>
      <c r="E55" s="274"/>
      <c r="F55" s="274"/>
      <c r="G55" s="278"/>
      <c r="H55" s="274"/>
      <c r="I55" s="275"/>
      <c r="J55" s="274"/>
      <c r="K55" s="282" t="s">
        <v>1008</v>
      </c>
      <c r="L55" s="280" t="s">
        <v>31</v>
      </c>
      <c r="M55" s="280" t="s">
        <v>39</v>
      </c>
      <c r="N55" s="281">
        <v>1</v>
      </c>
      <c r="O55" s="281" t="s">
        <v>41</v>
      </c>
      <c r="P55" s="274"/>
      <c r="Q55" s="284" t="s">
        <v>1009</v>
      </c>
      <c r="S55" s="274">
        <v>243</v>
      </c>
      <c r="T55" s="274" t="s">
        <v>338</v>
      </c>
      <c r="U55" s="274"/>
      <c r="V55" s="274"/>
      <c r="W55" s="274"/>
      <c r="X55" s="274"/>
      <c r="Y55" s="278"/>
      <c r="Z55" s="274"/>
      <c r="AA55" s="275"/>
      <c r="AB55" s="274"/>
      <c r="AC55" s="274" t="s">
        <v>1119</v>
      </c>
      <c r="AD55" s="280" t="s">
        <v>31</v>
      </c>
      <c r="AE55" s="280" t="s">
        <v>39</v>
      </c>
      <c r="AF55" s="281">
        <v>2</v>
      </c>
      <c r="AG55" s="281" t="s">
        <v>41</v>
      </c>
      <c r="AH55" s="274"/>
      <c r="AI55" s="277" t="s">
        <v>1120</v>
      </c>
      <c r="BA55" s="54" t="s">
        <v>544</v>
      </c>
      <c r="BE55" s="54" t="s">
        <v>5</v>
      </c>
      <c r="BF55" s="54">
        <v>301</v>
      </c>
      <c r="BG55" s="54" t="s">
        <v>232</v>
      </c>
      <c r="BH55" s="54" t="s">
        <v>31</v>
      </c>
      <c r="BI55" s="54" t="s">
        <v>452</v>
      </c>
      <c r="BJ55" s="54">
        <v>3</v>
      </c>
      <c r="BK55" s="54" t="s">
        <v>41</v>
      </c>
      <c r="BL55" s="54" t="s">
        <v>285</v>
      </c>
      <c r="BM55" s="54">
        <v>2003</v>
      </c>
      <c r="BN55" s="54">
        <v>4.22</v>
      </c>
      <c r="BO55" s="54" t="s">
        <v>453</v>
      </c>
      <c r="BP55" s="54">
        <v>2</v>
      </c>
      <c r="BR55" s="54">
        <v>90</v>
      </c>
      <c r="BU55" s="54" t="s">
        <v>455</v>
      </c>
    </row>
    <row r="56" spans="1:73" x14ac:dyDescent="0.2">
      <c r="A56" s="274">
        <v>208</v>
      </c>
      <c r="B56" s="274" t="s">
        <v>4</v>
      </c>
      <c r="C56" s="274"/>
      <c r="D56" s="274"/>
      <c r="E56" s="274"/>
      <c r="F56" s="274"/>
      <c r="G56" s="278"/>
      <c r="H56" s="274"/>
      <c r="I56" s="275"/>
      <c r="J56" s="274"/>
      <c r="K56" s="274" t="s">
        <v>1010</v>
      </c>
      <c r="L56" s="274" t="s">
        <v>31</v>
      </c>
      <c r="M56" s="280" t="s">
        <v>39</v>
      </c>
      <c r="N56" s="281">
        <v>1</v>
      </c>
      <c r="O56" s="281" t="s">
        <v>41</v>
      </c>
      <c r="P56" s="274"/>
      <c r="Q56" s="283" t="s">
        <v>1011</v>
      </c>
      <c r="S56" s="274">
        <v>244</v>
      </c>
      <c r="T56" s="274" t="s">
        <v>338</v>
      </c>
      <c r="U56" s="274"/>
      <c r="V56" s="274"/>
      <c r="W56" s="274"/>
      <c r="X56" s="274"/>
      <c r="Y56" s="278"/>
      <c r="Z56" s="274"/>
      <c r="AA56" s="275"/>
      <c r="AB56" s="274"/>
      <c r="AC56" s="274" t="s">
        <v>1121</v>
      </c>
      <c r="AD56" s="280" t="s">
        <v>31</v>
      </c>
      <c r="AE56" s="280" t="s">
        <v>39</v>
      </c>
      <c r="AF56" s="281">
        <v>2</v>
      </c>
      <c r="AG56" s="281" t="s">
        <v>41</v>
      </c>
      <c r="AH56" s="274"/>
      <c r="AI56" s="284" t="s">
        <v>1122</v>
      </c>
      <c r="BA56" s="54" t="s">
        <v>650</v>
      </c>
      <c r="BE56" s="54" t="s">
        <v>5</v>
      </c>
      <c r="BF56" s="54">
        <v>302</v>
      </c>
      <c r="BG56" s="54" t="s">
        <v>233</v>
      </c>
      <c r="BH56" s="54" t="s">
        <v>31</v>
      </c>
      <c r="BI56" s="54" t="s">
        <v>452</v>
      </c>
      <c r="BJ56" s="54">
        <v>3</v>
      </c>
      <c r="BK56" s="54" t="s">
        <v>41</v>
      </c>
      <c r="BL56" s="54" t="s">
        <v>286</v>
      </c>
      <c r="BM56" s="54">
        <v>2004</v>
      </c>
      <c r="BN56" s="54">
        <v>3.31</v>
      </c>
      <c r="BO56" s="54" t="s">
        <v>453</v>
      </c>
      <c r="BP56" s="54">
        <v>2</v>
      </c>
      <c r="BQ56" s="54" t="s">
        <v>385</v>
      </c>
      <c r="BR56" s="54">
        <v>91</v>
      </c>
      <c r="BU56" s="54" t="s">
        <v>456</v>
      </c>
    </row>
    <row r="57" spans="1:73" x14ac:dyDescent="0.2">
      <c r="A57" s="274">
        <v>209</v>
      </c>
      <c r="B57" s="274" t="s">
        <v>4</v>
      </c>
      <c r="C57" s="274"/>
      <c r="D57" s="274"/>
      <c r="E57" s="274"/>
      <c r="F57" s="274"/>
      <c r="G57" s="278"/>
      <c r="H57" s="274"/>
      <c r="I57" s="275"/>
      <c r="J57" s="274"/>
      <c r="K57" s="282" t="s">
        <v>1012</v>
      </c>
      <c r="L57" s="280" t="s">
        <v>31</v>
      </c>
      <c r="M57" s="280" t="s">
        <v>39</v>
      </c>
      <c r="N57" s="281">
        <v>1</v>
      </c>
      <c r="O57" s="281" t="s">
        <v>41</v>
      </c>
      <c r="P57" s="274"/>
      <c r="Q57" s="284" t="s">
        <v>1013</v>
      </c>
      <c r="S57" s="274">
        <v>245</v>
      </c>
      <c r="T57" s="274" t="s">
        <v>338</v>
      </c>
      <c r="U57" s="274"/>
      <c r="V57" s="274"/>
      <c r="W57" s="274"/>
      <c r="X57" s="274"/>
      <c r="Y57" s="278"/>
      <c r="Z57" s="274"/>
      <c r="AA57" s="275"/>
      <c r="AB57" s="274"/>
      <c r="AC57" s="282" t="s">
        <v>1123</v>
      </c>
      <c r="AD57" s="280" t="s">
        <v>31</v>
      </c>
      <c r="AE57" s="280" t="s">
        <v>39</v>
      </c>
      <c r="AF57" s="281">
        <v>2</v>
      </c>
      <c r="AG57" s="281" t="s">
        <v>41</v>
      </c>
      <c r="AH57" s="274"/>
      <c r="AI57" s="284" t="s">
        <v>1124</v>
      </c>
      <c r="BA57" s="54" t="s">
        <v>651</v>
      </c>
      <c r="BE57" s="54" t="s">
        <v>5</v>
      </c>
      <c r="BF57" s="54">
        <v>303</v>
      </c>
      <c r="BG57" s="54" t="s">
        <v>234</v>
      </c>
      <c r="BH57" s="54" t="s">
        <v>31</v>
      </c>
      <c r="BI57" s="54" t="s">
        <v>452</v>
      </c>
      <c r="BJ57" s="54">
        <v>3</v>
      </c>
      <c r="BK57" s="54" t="s">
        <v>41</v>
      </c>
      <c r="BL57" s="54" t="s">
        <v>287</v>
      </c>
      <c r="BM57" s="54">
        <v>2003</v>
      </c>
      <c r="BN57" s="54">
        <v>8.16</v>
      </c>
      <c r="BO57" s="54" t="s">
        <v>453</v>
      </c>
      <c r="BP57" s="54">
        <v>2</v>
      </c>
      <c r="BR57" s="54">
        <v>92</v>
      </c>
      <c r="BU57" s="54" t="s">
        <v>457</v>
      </c>
    </row>
    <row r="58" spans="1:73" x14ac:dyDescent="0.2">
      <c r="A58" s="274">
        <v>246</v>
      </c>
      <c r="B58" s="274" t="s">
        <v>4</v>
      </c>
      <c r="C58" s="274"/>
      <c r="D58" s="274"/>
      <c r="E58" s="274"/>
      <c r="F58" s="274"/>
      <c r="G58" s="278"/>
      <c r="H58" s="274"/>
      <c r="I58" s="275"/>
      <c r="J58" s="274"/>
      <c r="K58" s="282" t="s">
        <v>735</v>
      </c>
      <c r="L58" s="280" t="s">
        <v>31</v>
      </c>
      <c r="M58" s="280" t="s">
        <v>39</v>
      </c>
      <c r="N58" s="281">
        <v>3</v>
      </c>
      <c r="O58" s="281" t="s">
        <v>41</v>
      </c>
      <c r="P58" s="274"/>
      <c r="Q58" s="283" t="s">
        <v>760</v>
      </c>
      <c r="S58" s="274">
        <v>246</v>
      </c>
      <c r="T58" s="274" t="s">
        <v>338</v>
      </c>
      <c r="U58" s="274"/>
      <c r="V58" s="274"/>
      <c r="W58" s="274"/>
      <c r="X58" s="274"/>
      <c r="Y58" s="278"/>
      <c r="Z58" s="274"/>
      <c r="AA58" s="275"/>
      <c r="AB58" s="274"/>
      <c r="AC58" s="274" t="s">
        <v>1125</v>
      </c>
      <c r="AD58" s="274" t="s">
        <v>31</v>
      </c>
      <c r="AE58" s="280" t="s">
        <v>39</v>
      </c>
      <c r="AF58" s="281">
        <v>2</v>
      </c>
      <c r="AG58" s="281" t="s">
        <v>41</v>
      </c>
      <c r="AH58" s="274"/>
      <c r="AI58" s="283" t="s">
        <v>1126</v>
      </c>
      <c r="BA58" s="54" t="s">
        <v>652</v>
      </c>
      <c r="BE58" s="54" t="s">
        <v>5</v>
      </c>
      <c r="BF58" s="54">
        <v>304</v>
      </c>
      <c r="BG58" s="54" t="s">
        <v>235</v>
      </c>
      <c r="BH58" s="54" t="s">
        <v>31</v>
      </c>
      <c r="BI58" s="54" t="s">
        <v>452</v>
      </c>
      <c r="BJ58" s="54">
        <v>3</v>
      </c>
      <c r="BK58" s="54" t="s">
        <v>41</v>
      </c>
      <c r="BL58" s="54" t="s">
        <v>288</v>
      </c>
      <c r="BM58" s="54">
        <v>2004</v>
      </c>
      <c r="BN58" s="54">
        <v>2.09</v>
      </c>
      <c r="BO58" s="54" t="s">
        <v>453</v>
      </c>
      <c r="BP58" s="54">
        <v>2</v>
      </c>
      <c r="BQ58" s="54" t="s">
        <v>385</v>
      </c>
      <c r="BR58" s="54">
        <v>93</v>
      </c>
      <c r="BU58" s="54" t="s">
        <v>458</v>
      </c>
    </row>
    <row r="59" spans="1:73" x14ac:dyDescent="0.2">
      <c r="A59" s="274">
        <v>247</v>
      </c>
      <c r="B59" s="274" t="s">
        <v>4</v>
      </c>
      <c r="C59" s="274"/>
      <c r="D59" s="274"/>
      <c r="E59" s="274"/>
      <c r="F59" s="274"/>
      <c r="G59" s="278"/>
      <c r="H59" s="274"/>
      <c r="I59" s="275"/>
      <c r="J59" s="274"/>
      <c r="K59" s="274" t="s">
        <v>736</v>
      </c>
      <c r="L59" s="280" t="s">
        <v>31</v>
      </c>
      <c r="M59" s="280" t="s">
        <v>39</v>
      </c>
      <c r="N59" s="281">
        <v>3</v>
      </c>
      <c r="O59" s="281" t="s">
        <v>41</v>
      </c>
      <c r="P59" s="274"/>
      <c r="Q59" s="283" t="s">
        <v>761</v>
      </c>
      <c r="S59" s="274">
        <v>247</v>
      </c>
      <c r="T59" s="274" t="s">
        <v>338</v>
      </c>
      <c r="U59" s="274"/>
      <c r="V59" s="274"/>
      <c r="W59" s="274"/>
      <c r="X59" s="274"/>
      <c r="Y59" s="278"/>
      <c r="Z59" s="274"/>
      <c r="AA59" s="275"/>
      <c r="AB59" s="274"/>
      <c r="AC59" s="282" t="s">
        <v>1127</v>
      </c>
      <c r="AD59" s="280" t="s">
        <v>31</v>
      </c>
      <c r="AE59" s="280" t="s">
        <v>39</v>
      </c>
      <c r="AF59" s="281">
        <v>2</v>
      </c>
      <c r="AG59" s="281" t="s">
        <v>41</v>
      </c>
      <c r="AH59" s="274"/>
      <c r="AI59" s="284" t="s">
        <v>1128</v>
      </c>
      <c r="BA59" s="54" t="s">
        <v>653</v>
      </c>
      <c r="BE59" s="54" t="s">
        <v>5</v>
      </c>
      <c r="BF59" s="54">
        <v>305</v>
      </c>
      <c r="BG59" s="54" t="s">
        <v>236</v>
      </c>
      <c r="BH59" s="54" t="s">
        <v>31</v>
      </c>
      <c r="BI59" s="54" t="s">
        <v>452</v>
      </c>
      <c r="BJ59" s="54">
        <v>3</v>
      </c>
      <c r="BK59" s="54" t="s">
        <v>41</v>
      </c>
      <c r="BL59" s="54" t="s">
        <v>289</v>
      </c>
      <c r="BM59" s="54">
        <v>2003</v>
      </c>
      <c r="BN59" s="54">
        <v>11.25</v>
      </c>
      <c r="BO59" s="54" t="s">
        <v>453</v>
      </c>
      <c r="BP59" s="54">
        <v>2</v>
      </c>
      <c r="BR59" s="54">
        <v>94</v>
      </c>
      <c r="BU59" s="54" t="s">
        <v>459</v>
      </c>
    </row>
    <row r="60" spans="1:73" x14ac:dyDescent="0.2">
      <c r="A60" s="274">
        <v>248</v>
      </c>
      <c r="B60" s="274" t="s">
        <v>4</v>
      </c>
      <c r="C60" s="274"/>
      <c r="D60" s="274"/>
      <c r="E60" s="274"/>
      <c r="F60" s="274"/>
      <c r="G60" s="278"/>
      <c r="H60" s="274"/>
      <c r="I60" s="275"/>
      <c r="J60" s="274"/>
      <c r="K60" s="274" t="s">
        <v>737</v>
      </c>
      <c r="L60" s="274" t="s">
        <v>31</v>
      </c>
      <c r="M60" s="280" t="s">
        <v>39</v>
      </c>
      <c r="N60" s="281">
        <v>3</v>
      </c>
      <c r="O60" s="281" t="s">
        <v>41</v>
      </c>
      <c r="P60" s="274"/>
      <c r="Q60" s="277" t="s">
        <v>762</v>
      </c>
      <c r="S60" s="274">
        <v>248</v>
      </c>
      <c r="T60" s="274" t="s">
        <v>338</v>
      </c>
      <c r="U60" s="274"/>
      <c r="V60" s="274"/>
      <c r="W60" s="274"/>
      <c r="X60" s="274"/>
      <c r="Y60" s="278"/>
      <c r="Z60" s="274"/>
      <c r="AA60" s="275"/>
      <c r="AB60" s="274"/>
      <c r="AC60" s="282" t="s">
        <v>1129</v>
      </c>
      <c r="AD60" s="280" t="s">
        <v>31</v>
      </c>
      <c r="AE60" s="280" t="s">
        <v>39</v>
      </c>
      <c r="AF60" s="281">
        <v>2</v>
      </c>
      <c r="AG60" s="281" t="s">
        <v>41</v>
      </c>
      <c r="AH60" s="274"/>
      <c r="AI60" s="283" t="s">
        <v>1130</v>
      </c>
      <c r="BA60" s="54" t="s">
        <v>654</v>
      </c>
      <c r="BE60" s="54" t="s">
        <v>5</v>
      </c>
      <c r="BF60" s="54">
        <v>306</v>
      </c>
      <c r="BG60" s="54" t="s">
        <v>237</v>
      </c>
      <c r="BH60" s="54" t="s">
        <v>31</v>
      </c>
      <c r="BI60" s="54" t="s">
        <v>452</v>
      </c>
      <c r="BJ60" s="54">
        <v>3</v>
      </c>
      <c r="BK60" s="54" t="s">
        <v>41</v>
      </c>
      <c r="BL60" s="54" t="s">
        <v>290</v>
      </c>
      <c r="BM60" s="54">
        <v>2003</v>
      </c>
      <c r="BN60" s="54">
        <v>4.09</v>
      </c>
      <c r="BO60" s="54" t="s">
        <v>453</v>
      </c>
      <c r="BP60" s="54">
        <v>2</v>
      </c>
      <c r="BR60" s="54">
        <v>95</v>
      </c>
      <c r="BU60" s="54" t="s">
        <v>460</v>
      </c>
    </row>
    <row r="61" spans="1:73" x14ac:dyDescent="0.2">
      <c r="A61" s="274">
        <v>249</v>
      </c>
      <c r="B61" s="274" t="s">
        <v>4</v>
      </c>
      <c r="C61" s="274"/>
      <c r="D61" s="274"/>
      <c r="E61" s="274"/>
      <c r="F61" s="274"/>
      <c r="G61" s="278"/>
      <c r="H61" s="274"/>
      <c r="I61" s="275"/>
      <c r="J61" s="274"/>
      <c r="K61" s="274" t="s">
        <v>738</v>
      </c>
      <c r="L61" s="280" t="s">
        <v>31</v>
      </c>
      <c r="M61" s="280" t="s">
        <v>39</v>
      </c>
      <c r="N61" s="281">
        <v>3</v>
      </c>
      <c r="O61" s="281" t="s">
        <v>41</v>
      </c>
      <c r="P61" s="274"/>
      <c r="Q61" s="283" t="s">
        <v>763</v>
      </c>
      <c r="S61" s="274">
        <v>249</v>
      </c>
      <c r="T61" s="274" t="s">
        <v>338</v>
      </c>
      <c r="U61" s="274"/>
      <c r="V61" s="274"/>
      <c r="W61" s="274"/>
      <c r="X61" s="274"/>
      <c r="Y61" s="278"/>
      <c r="Z61" s="274"/>
      <c r="AA61" s="275"/>
      <c r="AB61" s="274"/>
      <c r="AC61" s="274" t="s">
        <v>1131</v>
      </c>
      <c r="AD61" s="280" t="s">
        <v>31</v>
      </c>
      <c r="AE61" s="280" t="s">
        <v>39</v>
      </c>
      <c r="AF61" s="281">
        <v>2</v>
      </c>
      <c r="AG61" s="281" t="s">
        <v>41</v>
      </c>
      <c r="AH61" s="274"/>
      <c r="AI61" s="283" t="s">
        <v>1132</v>
      </c>
      <c r="BA61" s="54" t="s">
        <v>655</v>
      </c>
      <c r="BE61" s="54" t="s">
        <v>5</v>
      </c>
      <c r="BF61" s="54">
        <v>307</v>
      </c>
      <c r="BG61" s="54" t="s">
        <v>238</v>
      </c>
      <c r="BH61" s="54" t="s">
        <v>31</v>
      </c>
      <c r="BI61" s="54" t="s">
        <v>452</v>
      </c>
      <c r="BJ61" s="54">
        <v>3</v>
      </c>
      <c r="BK61" s="54" t="s">
        <v>41</v>
      </c>
      <c r="BL61" s="54" t="s">
        <v>291</v>
      </c>
      <c r="BM61" s="54">
        <v>2003</v>
      </c>
      <c r="BN61" s="54">
        <v>12.28</v>
      </c>
      <c r="BO61" s="54" t="s">
        <v>453</v>
      </c>
      <c r="BP61" s="54">
        <v>2</v>
      </c>
      <c r="BR61" s="54">
        <v>96</v>
      </c>
      <c r="BU61" s="54" t="s">
        <v>444</v>
      </c>
    </row>
    <row r="62" spans="1:73" x14ac:dyDescent="0.2">
      <c r="A62" s="274">
        <v>250</v>
      </c>
      <c r="B62" s="274" t="s">
        <v>4</v>
      </c>
      <c r="C62" s="274"/>
      <c r="D62" s="274"/>
      <c r="E62" s="274"/>
      <c r="F62" s="274"/>
      <c r="G62" s="278"/>
      <c r="H62" s="274"/>
      <c r="I62" s="275"/>
      <c r="J62" s="274"/>
      <c r="K62" s="274" t="s">
        <v>739</v>
      </c>
      <c r="L62" s="280" t="s">
        <v>31</v>
      </c>
      <c r="M62" s="280" t="s">
        <v>39</v>
      </c>
      <c r="N62" s="281">
        <v>3</v>
      </c>
      <c r="O62" s="281" t="s">
        <v>41</v>
      </c>
      <c r="P62" s="274"/>
      <c r="Q62" s="283" t="s">
        <v>764</v>
      </c>
      <c r="S62" s="274">
        <v>300</v>
      </c>
      <c r="T62" s="274" t="s">
        <v>338</v>
      </c>
      <c r="U62" s="274"/>
      <c r="V62" s="274"/>
      <c r="W62" s="274"/>
      <c r="X62" s="274"/>
      <c r="Y62" s="278"/>
      <c r="Z62" s="274"/>
      <c r="AA62" s="275"/>
      <c r="AB62" s="274"/>
      <c r="AC62" s="274" t="s">
        <v>1133</v>
      </c>
      <c r="AD62" s="274" t="s">
        <v>31</v>
      </c>
      <c r="AE62" s="280" t="s">
        <v>1134</v>
      </c>
      <c r="AF62" s="281">
        <v>2</v>
      </c>
      <c r="AG62" s="281" t="s">
        <v>41</v>
      </c>
      <c r="AH62" s="274"/>
      <c r="AI62" s="277" t="s">
        <v>1135</v>
      </c>
      <c r="BA62" s="54" t="s">
        <v>656</v>
      </c>
      <c r="BE62" s="54" t="s">
        <v>5</v>
      </c>
      <c r="BF62" s="54">
        <v>308</v>
      </c>
      <c r="BG62" s="54" t="s">
        <v>239</v>
      </c>
      <c r="BH62" s="54" t="s">
        <v>31</v>
      </c>
      <c r="BI62" s="54" t="s">
        <v>452</v>
      </c>
      <c r="BJ62" s="54">
        <v>3</v>
      </c>
      <c r="BK62" s="54" t="s">
        <v>41</v>
      </c>
      <c r="BL62" s="54" t="s">
        <v>292</v>
      </c>
      <c r="BM62" s="54">
        <v>2003</v>
      </c>
      <c r="BN62" s="54">
        <v>10.210000000000001</v>
      </c>
      <c r="BO62" s="54" t="s">
        <v>453</v>
      </c>
      <c r="BP62" s="54">
        <v>2</v>
      </c>
      <c r="BR62" s="54">
        <v>97</v>
      </c>
      <c r="BU62" s="54" t="s">
        <v>461</v>
      </c>
    </row>
    <row r="63" spans="1:73" x14ac:dyDescent="0.2">
      <c r="A63" s="274">
        <v>252</v>
      </c>
      <c r="B63" s="274" t="s">
        <v>4</v>
      </c>
      <c r="C63" s="274"/>
      <c r="D63" s="274"/>
      <c r="E63" s="274"/>
      <c r="F63" s="274"/>
      <c r="G63" s="278"/>
      <c r="H63" s="274"/>
      <c r="I63" s="279"/>
      <c r="J63" s="274"/>
      <c r="K63" s="274" t="s">
        <v>1014</v>
      </c>
      <c r="L63" s="280" t="s">
        <v>31</v>
      </c>
      <c r="M63" s="280" t="s">
        <v>39</v>
      </c>
      <c r="N63" s="281">
        <v>2</v>
      </c>
      <c r="O63" s="281" t="s">
        <v>41</v>
      </c>
      <c r="P63" s="274"/>
      <c r="Q63" s="283" t="s">
        <v>1015</v>
      </c>
      <c r="S63" s="274">
        <v>301</v>
      </c>
      <c r="T63" s="274" t="s">
        <v>338</v>
      </c>
      <c r="U63" s="274"/>
      <c r="V63" s="274"/>
      <c r="W63" s="274"/>
      <c r="X63" s="274"/>
      <c r="Y63" s="278"/>
      <c r="Z63" s="274"/>
      <c r="AA63" s="275"/>
      <c r="AB63" s="274"/>
      <c r="AC63" s="274" t="s">
        <v>1136</v>
      </c>
      <c r="AD63" s="280" t="s">
        <v>31</v>
      </c>
      <c r="AE63" s="280" t="s">
        <v>1134</v>
      </c>
      <c r="AF63" s="281">
        <v>2</v>
      </c>
      <c r="AG63" s="281" t="s">
        <v>41</v>
      </c>
      <c r="AH63" s="274"/>
      <c r="AI63" s="283" t="s">
        <v>1137</v>
      </c>
      <c r="BA63" s="54" t="s">
        <v>657</v>
      </c>
      <c r="BE63" s="54" t="s">
        <v>5</v>
      </c>
      <c r="BF63" s="54">
        <v>309</v>
      </c>
      <c r="BG63" s="54" t="s">
        <v>240</v>
      </c>
      <c r="BH63" s="54" t="s">
        <v>31</v>
      </c>
      <c r="BI63" s="54" t="s">
        <v>452</v>
      </c>
      <c r="BJ63" s="54">
        <v>3</v>
      </c>
      <c r="BK63" s="54" t="s">
        <v>41</v>
      </c>
      <c r="BL63" s="54" t="s">
        <v>293</v>
      </c>
      <c r="BM63" s="54">
        <v>2004</v>
      </c>
      <c r="BN63" s="54">
        <v>3.25</v>
      </c>
      <c r="BO63" s="54" t="s">
        <v>453</v>
      </c>
      <c r="BP63" s="54">
        <v>2</v>
      </c>
      <c r="BQ63" s="54" t="s">
        <v>385</v>
      </c>
      <c r="BR63" s="54">
        <v>98</v>
      </c>
      <c r="BU63" s="54" t="s">
        <v>462</v>
      </c>
    </row>
    <row r="64" spans="1:73" x14ac:dyDescent="0.2">
      <c r="A64" s="274">
        <v>253</v>
      </c>
      <c r="B64" s="274" t="s">
        <v>4</v>
      </c>
      <c r="C64" s="274"/>
      <c r="D64" s="274"/>
      <c r="E64" s="274"/>
      <c r="F64" s="274"/>
      <c r="G64" s="278"/>
      <c r="H64" s="274"/>
      <c r="I64" s="279"/>
      <c r="J64" s="274"/>
      <c r="K64" s="274" t="s">
        <v>1016</v>
      </c>
      <c r="L64" s="280" t="s">
        <v>31</v>
      </c>
      <c r="M64" s="280" t="s">
        <v>39</v>
      </c>
      <c r="N64" s="281">
        <v>2</v>
      </c>
      <c r="O64" s="281" t="s">
        <v>41</v>
      </c>
      <c r="P64" s="274"/>
      <c r="Q64" s="283" t="s">
        <v>1017</v>
      </c>
      <c r="S64" s="274">
        <v>302</v>
      </c>
      <c r="T64" s="274" t="s">
        <v>338</v>
      </c>
      <c r="U64" s="274"/>
      <c r="V64" s="274"/>
      <c r="W64" s="274"/>
      <c r="X64" s="274"/>
      <c r="Y64" s="278"/>
      <c r="Z64" s="274"/>
      <c r="AA64" s="275"/>
      <c r="AB64" s="274"/>
      <c r="AC64" s="274" t="s">
        <v>1138</v>
      </c>
      <c r="AD64" s="280" t="s">
        <v>31</v>
      </c>
      <c r="AE64" s="280" t="s">
        <v>1134</v>
      </c>
      <c r="AF64" s="281">
        <v>2</v>
      </c>
      <c r="AG64" s="281" t="s">
        <v>41</v>
      </c>
      <c r="AH64" s="274"/>
      <c r="AI64" s="283" t="s">
        <v>1139</v>
      </c>
      <c r="BA64" s="54" t="s">
        <v>419</v>
      </c>
      <c r="BE64" s="54" t="s">
        <v>5</v>
      </c>
      <c r="BF64" s="54">
        <v>310</v>
      </c>
      <c r="BG64" s="54" t="s">
        <v>241</v>
      </c>
      <c r="BH64" s="54" t="s">
        <v>31</v>
      </c>
      <c r="BI64" s="54" t="s">
        <v>452</v>
      </c>
      <c r="BJ64" s="54">
        <v>3</v>
      </c>
      <c r="BK64" s="54" t="s">
        <v>41</v>
      </c>
      <c r="BL64" s="54" t="s">
        <v>294</v>
      </c>
      <c r="BM64" s="54">
        <v>2003</v>
      </c>
      <c r="BN64" s="54">
        <v>6.04</v>
      </c>
      <c r="BO64" s="54" t="s">
        <v>453</v>
      </c>
      <c r="BP64" s="54">
        <v>2</v>
      </c>
      <c r="BR64" s="54">
        <v>99</v>
      </c>
      <c r="BU64" s="54" t="s">
        <v>463</v>
      </c>
    </row>
    <row r="65" spans="1:73" x14ac:dyDescent="0.2">
      <c r="A65" s="274">
        <v>254</v>
      </c>
      <c r="B65" s="274" t="s">
        <v>4</v>
      </c>
      <c r="C65" s="274"/>
      <c r="D65" s="274"/>
      <c r="E65" s="274"/>
      <c r="F65" s="274"/>
      <c r="G65" s="278"/>
      <c r="H65" s="274"/>
      <c r="I65" s="279"/>
      <c r="J65" s="274"/>
      <c r="K65" s="274" t="s">
        <v>1018</v>
      </c>
      <c r="L65" s="280" t="s">
        <v>31</v>
      </c>
      <c r="M65" s="280" t="s">
        <v>39</v>
      </c>
      <c r="N65" s="281">
        <v>2</v>
      </c>
      <c r="O65" s="281" t="s">
        <v>41</v>
      </c>
      <c r="P65" s="274"/>
      <c r="Q65" s="283" t="s">
        <v>1019</v>
      </c>
      <c r="S65" s="274">
        <v>303</v>
      </c>
      <c r="T65" s="274" t="s">
        <v>338</v>
      </c>
      <c r="U65" s="274"/>
      <c r="V65" s="274"/>
      <c r="W65" s="274"/>
      <c r="X65" s="274"/>
      <c r="Y65" s="278"/>
      <c r="Z65" s="274"/>
      <c r="AA65" s="279"/>
      <c r="AB65" s="274"/>
      <c r="AC65" s="274" t="s">
        <v>1140</v>
      </c>
      <c r="AD65" s="280" t="s">
        <v>31</v>
      </c>
      <c r="AE65" s="280" t="s">
        <v>1134</v>
      </c>
      <c r="AF65" s="281">
        <v>2</v>
      </c>
      <c r="AG65" s="281" t="s">
        <v>41</v>
      </c>
      <c r="AH65" s="274"/>
      <c r="AI65" s="283" t="s">
        <v>1141</v>
      </c>
      <c r="BA65" s="54" t="s">
        <v>658</v>
      </c>
      <c r="BE65" s="54" t="s">
        <v>5</v>
      </c>
      <c r="BF65" s="54">
        <v>311</v>
      </c>
      <c r="BG65" s="54" t="s">
        <v>242</v>
      </c>
      <c r="BH65" s="54" t="s">
        <v>31</v>
      </c>
      <c r="BI65" s="54" t="s">
        <v>452</v>
      </c>
      <c r="BJ65" s="54">
        <v>3</v>
      </c>
      <c r="BK65" s="54" t="s">
        <v>41</v>
      </c>
      <c r="BL65" s="54" t="s">
        <v>295</v>
      </c>
      <c r="BM65" s="54">
        <v>2003</v>
      </c>
      <c r="BN65" s="54">
        <v>5.3</v>
      </c>
      <c r="BO65" s="54" t="s">
        <v>453</v>
      </c>
      <c r="BP65" s="54">
        <v>2</v>
      </c>
      <c r="BR65" s="54">
        <v>100</v>
      </c>
      <c r="BU65" s="54" t="s">
        <v>464</v>
      </c>
    </row>
    <row r="66" spans="1:73" x14ac:dyDescent="0.2">
      <c r="A66" s="274">
        <v>255</v>
      </c>
      <c r="B66" s="274" t="s">
        <v>4</v>
      </c>
      <c r="C66" s="274"/>
      <c r="D66" s="274"/>
      <c r="E66" s="274"/>
      <c r="F66" s="274"/>
      <c r="G66" s="278"/>
      <c r="H66" s="274"/>
      <c r="I66" s="279"/>
      <c r="J66" s="274"/>
      <c r="K66" s="274" t="s">
        <v>1020</v>
      </c>
      <c r="L66" s="280" t="s">
        <v>31</v>
      </c>
      <c r="M66" s="280" t="s">
        <v>39</v>
      </c>
      <c r="N66" s="281">
        <v>2</v>
      </c>
      <c r="O66" s="281" t="s">
        <v>41</v>
      </c>
      <c r="P66" s="274"/>
      <c r="Q66" s="283" t="s">
        <v>1021</v>
      </c>
      <c r="S66" s="274">
        <v>304</v>
      </c>
      <c r="T66" s="274" t="s">
        <v>338</v>
      </c>
      <c r="U66" s="274"/>
      <c r="V66" s="274"/>
      <c r="W66" s="274"/>
      <c r="X66" s="274"/>
      <c r="Y66" s="278"/>
      <c r="Z66" s="274"/>
      <c r="AA66" s="279"/>
      <c r="AB66" s="274"/>
      <c r="AC66" s="274" t="s">
        <v>1142</v>
      </c>
      <c r="AD66" s="280" t="s">
        <v>31</v>
      </c>
      <c r="AE66" s="280" t="s">
        <v>1134</v>
      </c>
      <c r="AF66" s="281">
        <v>2</v>
      </c>
      <c r="AG66" s="281" t="s">
        <v>41</v>
      </c>
      <c r="AH66" s="274"/>
      <c r="AI66" s="283" t="s">
        <v>1143</v>
      </c>
      <c r="BA66" s="54" t="s">
        <v>659</v>
      </c>
      <c r="BE66" s="54" t="s">
        <v>5</v>
      </c>
      <c r="BF66" s="54">
        <v>312</v>
      </c>
      <c r="BG66" s="54" t="s">
        <v>243</v>
      </c>
      <c r="BH66" s="54" t="s">
        <v>31</v>
      </c>
      <c r="BI66" s="54" t="s">
        <v>452</v>
      </c>
      <c r="BJ66" s="54">
        <v>3</v>
      </c>
      <c r="BK66" s="54" t="s">
        <v>41</v>
      </c>
      <c r="BL66" s="54" t="s">
        <v>296</v>
      </c>
      <c r="BM66" s="54">
        <v>2004</v>
      </c>
      <c r="BN66" s="54">
        <v>3.23</v>
      </c>
      <c r="BO66" s="54" t="s">
        <v>453</v>
      </c>
      <c r="BP66" s="54">
        <v>2</v>
      </c>
      <c r="BQ66" s="54" t="s">
        <v>385</v>
      </c>
      <c r="BR66" s="54">
        <v>101</v>
      </c>
      <c r="BU66" s="54" t="s">
        <v>426</v>
      </c>
    </row>
    <row r="67" spans="1:73" x14ac:dyDescent="0.2">
      <c r="A67" s="274">
        <v>256</v>
      </c>
      <c r="B67" s="274" t="s">
        <v>4</v>
      </c>
      <c r="C67" s="274"/>
      <c r="D67" s="274"/>
      <c r="E67" s="274"/>
      <c r="F67" s="274"/>
      <c r="G67" s="278"/>
      <c r="H67" s="274"/>
      <c r="I67" s="279"/>
      <c r="J67" s="274"/>
      <c r="K67" s="274" t="s">
        <v>1022</v>
      </c>
      <c r="L67" s="280" t="s">
        <v>31</v>
      </c>
      <c r="M67" s="280" t="s">
        <v>39</v>
      </c>
      <c r="N67" s="281">
        <v>2</v>
      </c>
      <c r="O67" s="281" t="s">
        <v>41</v>
      </c>
      <c r="P67" s="274"/>
      <c r="Q67" s="283" t="s">
        <v>1023</v>
      </c>
      <c r="S67" s="274">
        <v>305</v>
      </c>
      <c r="T67" s="274" t="s">
        <v>338</v>
      </c>
      <c r="U67" s="274"/>
      <c r="V67" s="274"/>
      <c r="W67" s="274"/>
      <c r="X67" s="274"/>
      <c r="Y67" s="278"/>
      <c r="Z67" s="274"/>
      <c r="AA67" s="279"/>
      <c r="AB67" s="274"/>
      <c r="AC67" s="274" t="s">
        <v>1144</v>
      </c>
      <c r="AD67" s="280" t="s">
        <v>31</v>
      </c>
      <c r="AE67" s="280" t="s">
        <v>1134</v>
      </c>
      <c r="AF67" s="281">
        <v>2</v>
      </c>
      <c r="AG67" s="281" t="s">
        <v>41</v>
      </c>
      <c r="AH67" s="274"/>
      <c r="AI67" s="283" t="s">
        <v>1145</v>
      </c>
      <c r="BA67" s="54" t="s">
        <v>660</v>
      </c>
      <c r="BE67" s="54" t="s">
        <v>5</v>
      </c>
      <c r="BF67" s="54">
        <v>313</v>
      </c>
      <c r="BG67" s="54" t="s">
        <v>244</v>
      </c>
      <c r="BH67" s="54" t="s">
        <v>31</v>
      </c>
      <c r="BI67" s="54" t="s">
        <v>452</v>
      </c>
      <c r="BJ67" s="54">
        <v>3</v>
      </c>
      <c r="BK67" s="54" t="s">
        <v>41</v>
      </c>
      <c r="BL67" s="54" t="s">
        <v>297</v>
      </c>
      <c r="BM67" s="54">
        <v>2003</v>
      </c>
      <c r="BN67" s="54">
        <v>4.17</v>
      </c>
      <c r="BO67" s="54" t="s">
        <v>453</v>
      </c>
      <c r="BP67" s="54">
        <v>2</v>
      </c>
      <c r="BR67" s="54">
        <v>102</v>
      </c>
      <c r="BU67" s="54" t="s">
        <v>465</v>
      </c>
    </row>
    <row r="68" spans="1:73" x14ac:dyDescent="0.2">
      <c r="A68" s="274">
        <v>257</v>
      </c>
      <c r="B68" s="274" t="s">
        <v>4</v>
      </c>
      <c r="C68" s="274"/>
      <c r="D68" s="274"/>
      <c r="E68" s="274"/>
      <c r="F68" s="274"/>
      <c r="G68" s="278"/>
      <c r="H68" s="274"/>
      <c r="I68" s="279"/>
      <c r="J68" s="274"/>
      <c r="K68" s="274" t="s">
        <v>1024</v>
      </c>
      <c r="L68" s="280" t="s">
        <v>31</v>
      </c>
      <c r="M68" s="280" t="s">
        <v>39</v>
      </c>
      <c r="N68" s="281">
        <v>2</v>
      </c>
      <c r="O68" s="281" t="s">
        <v>41</v>
      </c>
      <c r="P68" s="274"/>
      <c r="Q68" s="283" t="s">
        <v>1025</v>
      </c>
      <c r="S68" s="274">
        <v>306</v>
      </c>
      <c r="T68" s="274" t="s">
        <v>338</v>
      </c>
      <c r="U68" s="274"/>
      <c r="V68" s="274"/>
      <c r="W68" s="274"/>
      <c r="X68" s="274"/>
      <c r="Y68" s="278"/>
      <c r="Z68" s="274"/>
      <c r="AA68" s="279"/>
      <c r="AB68" s="274"/>
      <c r="AC68" s="274" t="s">
        <v>1146</v>
      </c>
      <c r="AD68" s="280" t="s">
        <v>31</v>
      </c>
      <c r="AE68" s="280" t="s">
        <v>1134</v>
      </c>
      <c r="AF68" s="281">
        <v>2</v>
      </c>
      <c r="AG68" s="281" t="s">
        <v>41</v>
      </c>
      <c r="AH68" s="274"/>
      <c r="AI68" s="283" t="s">
        <v>1147</v>
      </c>
      <c r="BA68" s="54" t="s">
        <v>661</v>
      </c>
      <c r="BE68" s="54" t="s">
        <v>5</v>
      </c>
      <c r="BF68" s="54">
        <v>314</v>
      </c>
      <c r="BG68" s="54" t="s">
        <v>245</v>
      </c>
      <c r="BH68" s="54" t="s">
        <v>31</v>
      </c>
      <c r="BI68" s="54" t="s">
        <v>452</v>
      </c>
      <c r="BJ68" s="54">
        <v>3</v>
      </c>
      <c r="BK68" s="54" t="s">
        <v>41</v>
      </c>
      <c r="BL68" s="54" t="s">
        <v>298</v>
      </c>
      <c r="BM68" s="54">
        <v>2003</v>
      </c>
      <c r="BN68" s="54">
        <v>7.21</v>
      </c>
      <c r="BO68" s="54" t="s">
        <v>453</v>
      </c>
      <c r="BP68" s="54">
        <v>2</v>
      </c>
      <c r="BR68" s="54">
        <v>103</v>
      </c>
      <c r="BU68" s="54" t="s">
        <v>466</v>
      </c>
    </row>
    <row r="69" spans="1:73" x14ac:dyDescent="0.2">
      <c r="A69" s="274">
        <v>300</v>
      </c>
      <c r="B69" s="274" t="s">
        <v>4</v>
      </c>
      <c r="C69" s="274"/>
      <c r="D69" s="274"/>
      <c r="E69" s="274"/>
      <c r="F69" s="274"/>
      <c r="G69" s="278"/>
      <c r="H69" s="274"/>
      <c r="I69" s="279"/>
      <c r="J69" s="274"/>
      <c r="K69" s="274" t="s">
        <v>1026</v>
      </c>
      <c r="L69" s="280" t="s">
        <v>31</v>
      </c>
      <c r="M69" s="280" t="s">
        <v>859</v>
      </c>
      <c r="N69" s="281">
        <v>1</v>
      </c>
      <c r="O69" s="281" t="s">
        <v>41</v>
      </c>
      <c r="P69" s="274"/>
      <c r="Q69" s="283" t="s">
        <v>1027</v>
      </c>
      <c r="S69" s="274">
        <v>307</v>
      </c>
      <c r="T69" s="274" t="s">
        <v>338</v>
      </c>
      <c r="U69" s="274"/>
      <c r="V69" s="274"/>
      <c r="W69" s="274"/>
      <c r="X69" s="274"/>
      <c r="Y69" s="278"/>
      <c r="Z69" s="274"/>
      <c r="AA69" s="279"/>
      <c r="AB69" s="274"/>
      <c r="AC69" s="274" t="s">
        <v>1148</v>
      </c>
      <c r="AD69" s="280" t="s">
        <v>31</v>
      </c>
      <c r="AE69" s="280" t="s">
        <v>1134</v>
      </c>
      <c r="AF69" s="281">
        <v>2</v>
      </c>
      <c r="AG69" s="281" t="s">
        <v>41</v>
      </c>
      <c r="AH69" s="274"/>
      <c r="AI69" s="283" t="s">
        <v>1149</v>
      </c>
      <c r="BA69" s="54" t="s">
        <v>662</v>
      </c>
      <c r="BE69" s="54" t="s">
        <v>5</v>
      </c>
      <c r="BF69" s="54">
        <v>315</v>
      </c>
      <c r="BG69" s="54" t="s">
        <v>246</v>
      </c>
      <c r="BH69" s="54" t="s">
        <v>31</v>
      </c>
      <c r="BI69" s="54" t="s">
        <v>452</v>
      </c>
      <c r="BJ69" s="54">
        <v>3</v>
      </c>
      <c r="BK69" s="54" t="s">
        <v>41</v>
      </c>
      <c r="BL69" s="54" t="s">
        <v>299</v>
      </c>
      <c r="BM69" s="54">
        <v>2003</v>
      </c>
      <c r="BN69" s="54">
        <v>10.119999999999999</v>
      </c>
      <c r="BO69" s="54" t="s">
        <v>453</v>
      </c>
      <c r="BP69" s="54">
        <v>2</v>
      </c>
      <c r="BR69" s="54">
        <v>104</v>
      </c>
      <c r="BU69" s="54" t="s">
        <v>467</v>
      </c>
    </row>
    <row r="70" spans="1:73" x14ac:dyDescent="0.2">
      <c r="A70" s="274">
        <v>301</v>
      </c>
      <c r="B70" s="274" t="s">
        <v>4</v>
      </c>
      <c r="C70" s="274"/>
      <c r="D70" s="274"/>
      <c r="E70" s="274"/>
      <c r="F70" s="274"/>
      <c r="G70" s="278"/>
      <c r="H70" s="274"/>
      <c r="I70" s="279"/>
      <c r="J70" s="274"/>
      <c r="K70" s="274" t="s">
        <v>1028</v>
      </c>
      <c r="L70" s="280" t="s">
        <v>31</v>
      </c>
      <c r="M70" s="280" t="s">
        <v>859</v>
      </c>
      <c r="N70" s="281">
        <v>1</v>
      </c>
      <c r="O70" s="281" t="s">
        <v>41</v>
      </c>
      <c r="P70" s="274"/>
      <c r="Q70" s="283" t="s">
        <v>1029</v>
      </c>
      <c r="S70" s="274">
        <v>308</v>
      </c>
      <c r="T70" s="274" t="s">
        <v>338</v>
      </c>
      <c r="U70" s="274"/>
      <c r="V70" s="274"/>
      <c r="W70" s="274"/>
      <c r="X70" s="274"/>
      <c r="Y70" s="278"/>
      <c r="Z70" s="274"/>
      <c r="AA70" s="279"/>
      <c r="AB70" s="274"/>
      <c r="AC70" s="274" t="s">
        <v>1150</v>
      </c>
      <c r="AD70" s="280" t="s">
        <v>31</v>
      </c>
      <c r="AE70" s="280" t="s">
        <v>1134</v>
      </c>
      <c r="AF70" s="281">
        <v>2</v>
      </c>
      <c r="AG70" s="281" t="s">
        <v>41</v>
      </c>
      <c r="AH70" s="274"/>
      <c r="AI70" s="283" t="s">
        <v>1151</v>
      </c>
      <c r="BA70" s="54" t="s">
        <v>663</v>
      </c>
      <c r="BE70" s="54" t="s">
        <v>5</v>
      </c>
      <c r="BF70" s="54">
        <v>316</v>
      </c>
      <c r="BG70" s="54" t="s">
        <v>247</v>
      </c>
      <c r="BH70" s="54" t="s">
        <v>31</v>
      </c>
      <c r="BI70" s="54" t="s">
        <v>452</v>
      </c>
      <c r="BJ70" s="54">
        <v>3</v>
      </c>
      <c r="BK70" s="54" t="s">
        <v>41</v>
      </c>
      <c r="BL70" s="54" t="s">
        <v>300</v>
      </c>
      <c r="BM70" s="54">
        <v>2003</v>
      </c>
      <c r="BN70" s="54">
        <v>12.06</v>
      </c>
      <c r="BO70" s="54" t="s">
        <v>453</v>
      </c>
      <c r="BP70" s="54">
        <v>2</v>
      </c>
      <c r="BR70" s="54">
        <v>105</v>
      </c>
      <c r="BU70" s="54" t="s">
        <v>468</v>
      </c>
    </row>
    <row r="71" spans="1:73" x14ac:dyDescent="0.2">
      <c r="A71" s="274">
        <v>302</v>
      </c>
      <c r="B71" s="274" t="s">
        <v>4</v>
      </c>
      <c r="C71" s="274"/>
      <c r="D71" s="274"/>
      <c r="E71" s="274"/>
      <c r="F71" s="274"/>
      <c r="G71" s="278"/>
      <c r="H71" s="274"/>
      <c r="I71" s="279"/>
      <c r="J71" s="274"/>
      <c r="K71" s="274" t="s">
        <v>1030</v>
      </c>
      <c r="L71" s="280" t="s">
        <v>31</v>
      </c>
      <c r="M71" s="280" t="s">
        <v>859</v>
      </c>
      <c r="N71" s="281">
        <v>1</v>
      </c>
      <c r="O71" s="281" t="s">
        <v>41</v>
      </c>
      <c r="P71" s="274"/>
      <c r="Q71" s="283" t="s">
        <v>1031</v>
      </c>
      <c r="S71" s="274">
        <v>309</v>
      </c>
      <c r="T71" s="274" t="s">
        <v>338</v>
      </c>
      <c r="U71" s="274"/>
      <c r="V71" s="274"/>
      <c r="W71" s="274"/>
      <c r="X71" s="274"/>
      <c r="Y71" s="278"/>
      <c r="Z71" s="274"/>
      <c r="AA71" s="279"/>
      <c r="AB71" s="274"/>
      <c r="AC71" s="274" t="s">
        <v>1152</v>
      </c>
      <c r="AD71" s="280" t="s">
        <v>31</v>
      </c>
      <c r="AE71" s="280" t="s">
        <v>1134</v>
      </c>
      <c r="AF71" s="281">
        <v>2</v>
      </c>
      <c r="AG71" s="281" t="s">
        <v>41</v>
      </c>
      <c r="AH71" s="274"/>
      <c r="AI71" s="283" t="s">
        <v>1153</v>
      </c>
      <c r="BA71" s="54" t="s">
        <v>664</v>
      </c>
      <c r="BE71" s="54" t="s">
        <v>5</v>
      </c>
      <c r="BF71" s="54">
        <v>317</v>
      </c>
      <c r="BG71" s="54" t="s">
        <v>248</v>
      </c>
      <c r="BH71" s="54" t="s">
        <v>31</v>
      </c>
      <c r="BI71" s="54" t="s">
        <v>452</v>
      </c>
      <c r="BJ71" s="54">
        <v>3</v>
      </c>
      <c r="BK71" s="54" t="s">
        <v>41</v>
      </c>
      <c r="BL71" s="54" t="s">
        <v>301</v>
      </c>
      <c r="BM71" s="54">
        <v>2003</v>
      </c>
      <c r="BN71" s="54">
        <v>7.25</v>
      </c>
      <c r="BO71" s="54" t="s">
        <v>453</v>
      </c>
      <c r="BP71" s="54">
        <v>2</v>
      </c>
      <c r="BR71" s="54">
        <v>106</v>
      </c>
      <c r="BU71" s="54" t="s">
        <v>469</v>
      </c>
    </row>
    <row r="72" spans="1:73" x14ac:dyDescent="0.2">
      <c r="A72" s="274">
        <v>303</v>
      </c>
      <c r="B72" s="274" t="s">
        <v>4</v>
      </c>
      <c r="C72" s="274"/>
      <c r="D72" s="274"/>
      <c r="E72" s="274"/>
      <c r="F72" s="274"/>
      <c r="G72" s="278"/>
      <c r="H72" s="274"/>
      <c r="I72" s="279"/>
      <c r="J72" s="274"/>
      <c r="K72" s="274" t="s">
        <v>1032</v>
      </c>
      <c r="L72" s="280" t="s">
        <v>31</v>
      </c>
      <c r="M72" s="280" t="s">
        <v>859</v>
      </c>
      <c r="N72" s="281">
        <v>1</v>
      </c>
      <c r="O72" s="281" t="s">
        <v>41</v>
      </c>
      <c r="P72" s="274"/>
      <c r="Q72" s="283" t="s">
        <v>1033</v>
      </c>
      <c r="S72" s="274">
        <v>310</v>
      </c>
      <c r="T72" s="274" t="s">
        <v>338</v>
      </c>
      <c r="U72" s="274"/>
      <c r="V72" s="274"/>
      <c r="W72" s="274"/>
      <c r="X72" s="274"/>
      <c r="Y72" s="278"/>
      <c r="Z72" s="274"/>
      <c r="AA72" s="279"/>
      <c r="AB72" s="274"/>
      <c r="AC72" s="274" t="s">
        <v>1154</v>
      </c>
      <c r="AD72" s="280" t="s">
        <v>31</v>
      </c>
      <c r="AE72" s="280" t="s">
        <v>1134</v>
      </c>
      <c r="AF72" s="281">
        <v>2</v>
      </c>
      <c r="AG72" s="281" t="s">
        <v>41</v>
      </c>
      <c r="AH72" s="274"/>
      <c r="AI72" s="283" t="s">
        <v>1155</v>
      </c>
      <c r="BA72" s="54" t="s">
        <v>665</v>
      </c>
      <c r="BE72" s="54" t="s">
        <v>5</v>
      </c>
      <c r="BF72" s="54">
        <v>318</v>
      </c>
      <c r="BG72" s="54" t="s">
        <v>249</v>
      </c>
      <c r="BH72" s="54" t="s">
        <v>31</v>
      </c>
      <c r="BI72" s="54" t="s">
        <v>452</v>
      </c>
      <c r="BJ72" s="54">
        <v>3</v>
      </c>
      <c r="BK72" s="54" t="s">
        <v>41</v>
      </c>
      <c r="BL72" s="54" t="s">
        <v>302</v>
      </c>
      <c r="BM72" s="54">
        <v>2003</v>
      </c>
      <c r="BN72" s="54">
        <v>4.29</v>
      </c>
      <c r="BO72" s="54" t="s">
        <v>453</v>
      </c>
      <c r="BP72" s="54">
        <v>2</v>
      </c>
      <c r="BR72" s="54">
        <v>107</v>
      </c>
      <c r="BU72" s="54" t="s">
        <v>470</v>
      </c>
    </row>
    <row r="73" spans="1:73" x14ac:dyDescent="0.2">
      <c r="A73" s="274">
        <v>304</v>
      </c>
      <c r="B73" s="274" t="s">
        <v>4</v>
      </c>
      <c r="C73" s="274"/>
      <c r="D73" s="274"/>
      <c r="E73" s="274"/>
      <c r="F73" s="274"/>
      <c r="G73" s="278"/>
      <c r="H73" s="274"/>
      <c r="I73" s="279"/>
      <c r="J73" s="274"/>
      <c r="K73" s="274" t="s">
        <v>1034</v>
      </c>
      <c r="L73" s="280" t="s">
        <v>31</v>
      </c>
      <c r="M73" s="280" t="s">
        <v>859</v>
      </c>
      <c r="N73" s="281">
        <v>1</v>
      </c>
      <c r="O73" s="281" t="s">
        <v>41</v>
      </c>
      <c r="P73" s="274"/>
      <c r="Q73" s="277" t="s">
        <v>1035</v>
      </c>
      <c r="S73" s="274">
        <v>311</v>
      </c>
      <c r="T73" s="274" t="s">
        <v>338</v>
      </c>
      <c r="U73" s="274"/>
      <c r="V73" s="274"/>
      <c r="W73" s="274"/>
      <c r="X73" s="274"/>
      <c r="Y73" s="278"/>
      <c r="Z73" s="274"/>
      <c r="AA73" s="279"/>
      <c r="AB73" s="274"/>
      <c r="AC73" s="274" t="s">
        <v>1156</v>
      </c>
      <c r="AD73" s="280" t="s">
        <v>31</v>
      </c>
      <c r="AE73" s="280" t="s">
        <v>1134</v>
      </c>
      <c r="AF73" s="281">
        <v>2</v>
      </c>
      <c r="AG73" s="281" t="s">
        <v>41</v>
      </c>
      <c r="AH73" s="274"/>
      <c r="AI73" s="283" t="s">
        <v>1157</v>
      </c>
      <c r="BA73" s="54" t="s">
        <v>666</v>
      </c>
      <c r="BE73" s="54" t="s">
        <v>5</v>
      </c>
      <c r="BF73" s="54">
        <v>319</v>
      </c>
      <c r="BG73" s="54" t="s">
        <v>250</v>
      </c>
      <c r="BH73" s="54" t="s">
        <v>31</v>
      </c>
      <c r="BI73" s="54" t="s">
        <v>452</v>
      </c>
      <c r="BJ73" s="54">
        <v>3</v>
      </c>
      <c r="BK73" s="54" t="s">
        <v>41</v>
      </c>
      <c r="BL73" s="54" t="s">
        <v>303</v>
      </c>
      <c r="BM73" s="54">
        <v>2004</v>
      </c>
      <c r="BN73" s="54">
        <v>1.24</v>
      </c>
      <c r="BO73" s="54" t="s">
        <v>453</v>
      </c>
      <c r="BP73" s="54">
        <v>2</v>
      </c>
      <c r="BQ73" s="54" t="s">
        <v>385</v>
      </c>
      <c r="BR73" s="54">
        <v>108</v>
      </c>
      <c r="BU73" s="54" t="s">
        <v>471</v>
      </c>
    </row>
    <row r="74" spans="1:73" x14ac:dyDescent="0.2">
      <c r="A74" s="274">
        <v>305</v>
      </c>
      <c r="B74" s="274" t="s">
        <v>4</v>
      </c>
      <c r="C74" s="274"/>
      <c r="D74" s="274"/>
      <c r="E74" s="274"/>
      <c r="F74" s="274"/>
      <c r="G74" s="278"/>
      <c r="H74" s="274"/>
      <c r="I74" s="279"/>
      <c r="J74" s="274"/>
      <c r="K74" s="274" t="s">
        <v>1036</v>
      </c>
      <c r="L74" s="280" t="s">
        <v>31</v>
      </c>
      <c r="M74" s="280" t="s">
        <v>859</v>
      </c>
      <c r="N74" s="281">
        <v>1</v>
      </c>
      <c r="O74" s="281" t="s">
        <v>41</v>
      </c>
      <c r="P74" s="274"/>
      <c r="Q74" s="277" t="s">
        <v>1037</v>
      </c>
      <c r="S74" s="274">
        <v>312</v>
      </c>
      <c r="T74" s="274" t="s">
        <v>338</v>
      </c>
      <c r="U74" s="274"/>
      <c r="V74" s="274"/>
      <c r="W74" s="274"/>
      <c r="X74" s="274"/>
      <c r="Y74" s="278"/>
      <c r="Z74" s="274"/>
      <c r="AA74" s="279"/>
      <c r="AB74" s="274"/>
      <c r="AC74" s="274" t="s">
        <v>1158</v>
      </c>
      <c r="AD74" s="280" t="s">
        <v>31</v>
      </c>
      <c r="AE74" s="280" t="s">
        <v>1134</v>
      </c>
      <c r="AF74" s="281">
        <v>2</v>
      </c>
      <c r="AG74" s="281" t="s">
        <v>41</v>
      </c>
      <c r="AH74" s="274"/>
      <c r="AI74" s="283" t="s">
        <v>1159</v>
      </c>
      <c r="BA74" s="54" t="s">
        <v>667</v>
      </c>
      <c r="BE74" s="54" t="s">
        <v>5</v>
      </c>
      <c r="BF74" s="54">
        <v>320</v>
      </c>
      <c r="BG74" s="54" t="s">
        <v>251</v>
      </c>
      <c r="BH74" s="54" t="s">
        <v>31</v>
      </c>
      <c r="BI74" s="54" t="s">
        <v>452</v>
      </c>
      <c r="BJ74" s="54">
        <v>3</v>
      </c>
      <c r="BK74" s="54" t="s">
        <v>41</v>
      </c>
      <c r="BL74" s="54" t="s">
        <v>304</v>
      </c>
      <c r="BM74" s="54">
        <v>2003</v>
      </c>
      <c r="BN74" s="54">
        <v>12.24</v>
      </c>
      <c r="BO74" s="54" t="s">
        <v>453</v>
      </c>
      <c r="BP74" s="54">
        <v>2</v>
      </c>
      <c r="BR74" s="54">
        <v>109</v>
      </c>
      <c r="BU74" s="54" t="s">
        <v>428</v>
      </c>
    </row>
    <row r="75" spans="1:73" x14ac:dyDescent="0.2">
      <c r="A75" s="274">
        <v>320</v>
      </c>
      <c r="B75" s="274" t="s">
        <v>4</v>
      </c>
      <c r="C75" s="274"/>
      <c r="D75" s="274"/>
      <c r="E75" s="274"/>
      <c r="F75" s="274"/>
      <c r="G75" s="278"/>
      <c r="H75" s="274"/>
      <c r="I75" s="279"/>
      <c r="J75" s="274"/>
      <c r="K75" s="274" t="s">
        <v>740</v>
      </c>
      <c r="L75" s="280" t="s">
        <v>31</v>
      </c>
      <c r="M75" s="280" t="s">
        <v>32</v>
      </c>
      <c r="N75" s="281">
        <v>3</v>
      </c>
      <c r="O75" s="281" t="s">
        <v>41</v>
      </c>
      <c r="P75" s="274"/>
      <c r="Q75" s="277" t="s">
        <v>765</v>
      </c>
      <c r="S75" s="274">
        <v>313</v>
      </c>
      <c r="T75" s="274" t="s">
        <v>338</v>
      </c>
      <c r="U75" s="274"/>
      <c r="V75" s="274"/>
      <c r="W75" s="274"/>
      <c r="X75" s="274"/>
      <c r="Y75" s="278"/>
      <c r="Z75" s="274"/>
      <c r="AA75" s="279"/>
      <c r="AB75" s="274"/>
      <c r="AC75" s="274" t="s">
        <v>1160</v>
      </c>
      <c r="AD75" s="280" t="s">
        <v>31</v>
      </c>
      <c r="AE75" s="280" t="s">
        <v>1134</v>
      </c>
      <c r="AF75" s="281">
        <v>2</v>
      </c>
      <c r="AG75" s="281" t="s">
        <v>41</v>
      </c>
      <c r="AH75" s="274"/>
      <c r="AI75" s="277" t="s">
        <v>1161</v>
      </c>
      <c r="BA75" s="54" t="s">
        <v>668</v>
      </c>
      <c r="BE75" s="54" t="s">
        <v>5</v>
      </c>
      <c r="BF75" s="54">
        <v>321</v>
      </c>
      <c r="BG75" s="54" t="s">
        <v>252</v>
      </c>
      <c r="BH75" s="54" t="s">
        <v>31</v>
      </c>
      <c r="BI75" s="54" t="s">
        <v>452</v>
      </c>
      <c r="BJ75" s="54">
        <v>3</v>
      </c>
      <c r="BK75" s="54" t="s">
        <v>41</v>
      </c>
      <c r="BL75" s="54" t="s">
        <v>305</v>
      </c>
      <c r="BM75" s="54">
        <v>2004</v>
      </c>
      <c r="BN75" s="54">
        <v>2.08</v>
      </c>
      <c r="BO75" s="54" t="s">
        <v>453</v>
      </c>
      <c r="BP75" s="54">
        <v>2</v>
      </c>
      <c r="BQ75" s="54" t="s">
        <v>385</v>
      </c>
      <c r="BR75" s="54">
        <v>110</v>
      </c>
      <c r="BU75" s="54" t="s">
        <v>472</v>
      </c>
    </row>
    <row r="76" spans="1:73" x14ac:dyDescent="0.2">
      <c r="A76" s="274">
        <v>321</v>
      </c>
      <c r="B76" s="274" t="s">
        <v>4</v>
      </c>
      <c r="C76" s="274"/>
      <c r="D76" s="274"/>
      <c r="E76" s="274"/>
      <c r="F76" s="274"/>
      <c r="G76" s="278"/>
      <c r="H76" s="274"/>
      <c r="I76" s="279"/>
      <c r="J76" s="274"/>
      <c r="K76" s="274" t="s">
        <v>741</v>
      </c>
      <c r="L76" s="280" t="s">
        <v>31</v>
      </c>
      <c r="M76" s="280" t="s">
        <v>32</v>
      </c>
      <c r="N76" s="281">
        <v>3</v>
      </c>
      <c r="O76" s="281" t="s">
        <v>41</v>
      </c>
      <c r="P76" s="274"/>
      <c r="Q76" s="277" t="s">
        <v>766</v>
      </c>
      <c r="S76" s="274">
        <v>314</v>
      </c>
      <c r="T76" s="274" t="s">
        <v>338</v>
      </c>
      <c r="U76" s="274"/>
      <c r="V76" s="274"/>
      <c r="W76" s="274"/>
      <c r="X76" s="274"/>
      <c r="Y76" s="278"/>
      <c r="Z76" s="274"/>
      <c r="AA76" s="279"/>
      <c r="AB76" s="274"/>
      <c r="AC76" s="274" t="s">
        <v>1162</v>
      </c>
      <c r="AD76" s="280" t="s">
        <v>31</v>
      </c>
      <c r="AE76" s="280" t="s">
        <v>32</v>
      </c>
      <c r="AF76" s="281">
        <v>2</v>
      </c>
      <c r="AG76" s="281" t="s">
        <v>41</v>
      </c>
      <c r="AH76" s="274"/>
      <c r="AI76" s="277" t="s">
        <v>1163</v>
      </c>
      <c r="BA76" s="54" t="s">
        <v>669</v>
      </c>
      <c r="BE76" s="54" t="s">
        <v>5</v>
      </c>
      <c r="BF76" s="54">
        <v>322</v>
      </c>
      <c r="BG76" s="54" t="s">
        <v>253</v>
      </c>
      <c r="BH76" s="54" t="s">
        <v>31</v>
      </c>
      <c r="BI76" s="54" t="s">
        <v>452</v>
      </c>
      <c r="BJ76" s="54">
        <v>3</v>
      </c>
      <c r="BK76" s="54" t="s">
        <v>41</v>
      </c>
      <c r="BL76" s="54" t="s">
        <v>306</v>
      </c>
      <c r="BM76" s="54">
        <v>2003</v>
      </c>
      <c r="BN76" s="54">
        <v>9.06</v>
      </c>
      <c r="BO76" s="54" t="s">
        <v>453</v>
      </c>
      <c r="BP76" s="54">
        <v>2</v>
      </c>
      <c r="BR76" s="54">
        <v>111</v>
      </c>
      <c r="BU76" s="54" t="s">
        <v>473</v>
      </c>
    </row>
    <row r="77" spans="1:73" x14ac:dyDescent="0.2">
      <c r="A77" s="274">
        <v>323</v>
      </c>
      <c r="B77" s="274" t="s">
        <v>4</v>
      </c>
      <c r="C77" s="274"/>
      <c r="D77" s="274"/>
      <c r="E77" s="274"/>
      <c r="F77" s="274"/>
      <c r="G77" s="278"/>
      <c r="H77" s="274"/>
      <c r="I77" s="275"/>
      <c r="J77" s="274"/>
      <c r="K77" s="274" t="s">
        <v>742</v>
      </c>
      <c r="L77" s="280" t="s">
        <v>31</v>
      </c>
      <c r="M77" s="280" t="s">
        <v>32</v>
      </c>
      <c r="N77" s="281">
        <v>3</v>
      </c>
      <c r="O77" s="281" t="s">
        <v>41</v>
      </c>
      <c r="P77" s="274"/>
      <c r="Q77" s="277" t="s">
        <v>767</v>
      </c>
      <c r="S77" s="274">
        <v>320</v>
      </c>
      <c r="T77" s="274" t="s">
        <v>338</v>
      </c>
      <c r="U77" s="274"/>
      <c r="V77" s="274"/>
      <c r="W77" s="274"/>
      <c r="X77" s="274"/>
      <c r="Y77" s="278"/>
      <c r="Z77" s="274"/>
      <c r="AA77" s="279"/>
      <c r="AB77" s="274"/>
      <c r="AC77" s="274" t="s">
        <v>1164</v>
      </c>
      <c r="AD77" s="280" t="s">
        <v>31</v>
      </c>
      <c r="AE77" s="280" t="s">
        <v>32</v>
      </c>
      <c r="AF77" s="281">
        <v>1</v>
      </c>
      <c r="AG77" s="281" t="s">
        <v>41</v>
      </c>
      <c r="AH77" s="274"/>
      <c r="AI77" s="277" t="s">
        <v>1165</v>
      </c>
      <c r="BA77" s="54" t="s">
        <v>670</v>
      </c>
      <c r="BE77" s="54" t="s">
        <v>5</v>
      </c>
      <c r="BF77" s="54">
        <v>323</v>
      </c>
      <c r="BG77" s="54" t="s">
        <v>254</v>
      </c>
      <c r="BH77" s="54" t="s">
        <v>31</v>
      </c>
      <c r="BI77" s="54" t="s">
        <v>452</v>
      </c>
      <c r="BJ77" s="54">
        <v>3</v>
      </c>
      <c r="BK77" s="54" t="s">
        <v>41</v>
      </c>
      <c r="BL77" s="54" t="s">
        <v>307</v>
      </c>
      <c r="BM77" s="54">
        <v>2004</v>
      </c>
      <c r="BN77" s="54">
        <v>1.29</v>
      </c>
      <c r="BO77" s="54" t="s">
        <v>453</v>
      </c>
      <c r="BP77" s="54">
        <v>2</v>
      </c>
      <c r="BQ77" s="54" t="s">
        <v>385</v>
      </c>
      <c r="BR77" s="54">
        <v>112</v>
      </c>
      <c r="BU77" s="54" t="s">
        <v>474</v>
      </c>
    </row>
    <row r="78" spans="1:73" x14ac:dyDescent="0.2">
      <c r="A78" s="274">
        <v>330</v>
      </c>
      <c r="B78" s="274" t="s">
        <v>4</v>
      </c>
      <c r="C78" s="274"/>
      <c r="D78" s="274"/>
      <c r="E78" s="274"/>
      <c r="F78" s="274"/>
      <c r="G78" s="278"/>
      <c r="H78" s="274"/>
      <c r="I78" s="275"/>
      <c r="J78" s="274"/>
      <c r="K78" s="274" t="s">
        <v>1038</v>
      </c>
      <c r="L78" s="280" t="s">
        <v>31</v>
      </c>
      <c r="M78" s="280" t="s">
        <v>859</v>
      </c>
      <c r="N78" s="281">
        <v>2</v>
      </c>
      <c r="O78" s="281" t="s">
        <v>41</v>
      </c>
      <c r="P78" s="274"/>
      <c r="Q78" s="283" t="s">
        <v>1039</v>
      </c>
      <c r="S78" s="274">
        <v>321</v>
      </c>
      <c r="T78" s="274" t="s">
        <v>338</v>
      </c>
      <c r="U78" s="274"/>
      <c r="V78" s="274"/>
      <c r="W78" s="274"/>
      <c r="X78" s="274"/>
      <c r="Y78" s="278"/>
      <c r="Z78" s="274"/>
      <c r="AA78" s="279"/>
      <c r="AB78" s="274"/>
      <c r="AC78" s="274" t="s">
        <v>1166</v>
      </c>
      <c r="AD78" s="280" t="s">
        <v>31</v>
      </c>
      <c r="AE78" s="280" t="s">
        <v>32</v>
      </c>
      <c r="AF78" s="281">
        <v>1</v>
      </c>
      <c r="AG78" s="281" t="s">
        <v>41</v>
      </c>
      <c r="AH78" s="274"/>
      <c r="AI78" s="277" t="s">
        <v>1167</v>
      </c>
      <c r="BA78" s="54" t="s">
        <v>671</v>
      </c>
      <c r="BE78" s="54" t="s">
        <v>5</v>
      </c>
      <c r="BF78" s="54">
        <v>324</v>
      </c>
      <c r="BG78" s="54" t="s">
        <v>255</v>
      </c>
      <c r="BH78" s="54" t="s">
        <v>31</v>
      </c>
      <c r="BI78" s="54" t="s">
        <v>452</v>
      </c>
      <c r="BJ78" s="54">
        <v>3</v>
      </c>
      <c r="BK78" s="54" t="s">
        <v>41</v>
      </c>
      <c r="BL78" s="54" t="s">
        <v>308</v>
      </c>
      <c r="BM78" s="54">
        <v>2003</v>
      </c>
      <c r="BN78" s="54">
        <v>4.03</v>
      </c>
      <c r="BO78" s="54" t="s">
        <v>453</v>
      </c>
      <c r="BP78" s="54">
        <v>2</v>
      </c>
      <c r="BR78" s="54">
        <v>113</v>
      </c>
      <c r="BU78" s="54" t="s">
        <v>475</v>
      </c>
    </row>
    <row r="79" spans="1:73" x14ac:dyDescent="0.2">
      <c r="A79" s="274">
        <v>331</v>
      </c>
      <c r="B79" s="274" t="s">
        <v>4</v>
      </c>
      <c r="C79" s="274"/>
      <c r="D79" s="274"/>
      <c r="E79" s="274"/>
      <c r="F79" s="274"/>
      <c r="G79" s="278"/>
      <c r="H79" s="274"/>
      <c r="I79" s="275"/>
      <c r="J79" s="274"/>
      <c r="K79" s="282" t="s">
        <v>858</v>
      </c>
      <c r="L79" s="274" t="s">
        <v>31</v>
      </c>
      <c r="M79" s="280" t="s">
        <v>859</v>
      </c>
      <c r="N79" s="281">
        <v>2</v>
      </c>
      <c r="O79" s="281" t="s">
        <v>41</v>
      </c>
      <c r="P79" s="274"/>
      <c r="Q79" s="283" t="s">
        <v>860</v>
      </c>
      <c r="S79" s="274">
        <v>322</v>
      </c>
      <c r="T79" s="274" t="s">
        <v>338</v>
      </c>
      <c r="U79" s="274"/>
      <c r="V79" s="274"/>
      <c r="W79" s="274"/>
      <c r="X79" s="274"/>
      <c r="Y79" s="278"/>
      <c r="Z79" s="274"/>
      <c r="AA79" s="275"/>
      <c r="AB79" s="274"/>
      <c r="AC79" s="274" t="s">
        <v>1168</v>
      </c>
      <c r="AD79" s="280" t="s">
        <v>31</v>
      </c>
      <c r="AE79" s="280" t="s">
        <v>32</v>
      </c>
      <c r="AF79" s="281">
        <v>1</v>
      </c>
      <c r="AG79" s="281" t="s">
        <v>41</v>
      </c>
      <c r="AH79" s="274"/>
      <c r="AI79" s="277" t="s">
        <v>1169</v>
      </c>
      <c r="BE79" s="54" t="s">
        <v>5</v>
      </c>
      <c r="BF79" s="54">
        <v>325</v>
      </c>
      <c r="BG79" s="54" t="s">
        <v>256</v>
      </c>
      <c r="BH79" s="54" t="s">
        <v>31</v>
      </c>
      <c r="BI79" s="54" t="s">
        <v>452</v>
      </c>
      <c r="BJ79" s="54">
        <v>3</v>
      </c>
      <c r="BK79" s="54" t="s">
        <v>41</v>
      </c>
      <c r="BL79" s="54" t="s">
        <v>309</v>
      </c>
      <c r="BM79" s="54">
        <v>2004</v>
      </c>
      <c r="BN79" s="54">
        <v>1.1599999999999999</v>
      </c>
      <c r="BO79" s="54" t="s">
        <v>453</v>
      </c>
      <c r="BP79" s="54">
        <v>2</v>
      </c>
      <c r="BQ79" s="54" t="s">
        <v>385</v>
      </c>
      <c r="BR79" s="54">
        <v>114</v>
      </c>
      <c r="BU79" s="54" t="s">
        <v>476</v>
      </c>
    </row>
    <row r="80" spans="1:73" x14ac:dyDescent="0.2">
      <c r="A80" s="274">
        <v>332</v>
      </c>
      <c r="B80" s="274" t="s">
        <v>4</v>
      </c>
      <c r="C80" s="274"/>
      <c r="D80" s="274"/>
      <c r="E80" s="274"/>
      <c r="F80" s="274"/>
      <c r="G80" s="278"/>
      <c r="H80" s="274"/>
      <c r="I80" s="275"/>
      <c r="J80" s="274"/>
      <c r="K80" s="282" t="s">
        <v>861</v>
      </c>
      <c r="L80" s="274" t="s">
        <v>31</v>
      </c>
      <c r="M80" s="280" t="s">
        <v>859</v>
      </c>
      <c r="N80" s="281">
        <v>2</v>
      </c>
      <c r="O80" s="281" t="s">
        <v>41</v>
      </c>
      <c r="P80" s="274"/>
      <c r="Q80" s="277" t="s">
        <v>862</v>
      </c>
      <c r="S80" s="274">
        <v>323</v>
      </c>
      <c r="T80" s="274" t="s">
        <v>338</v>
      </c>
      <c r="U80" s="274"/>
      <c r="V80" s="274"/>
      <c r="W80" s="274"/>
      <c r="X80" s="274"/>
      <c r="Y80" s="278"/>
      <c r="Z80" s="274"/>
      <c r="AA80" s="275"/>
      <c r="AB80" s="274"/>
      <c r="AC80" s="274" t="s">
        <v>1170</v>
      </c>
      <c r="AD80" s="280" t="s">
        <v>31</v>
      </c>
      <c r="AE80" s="280" t="s">
        <v>32</v>
      </c>
      <c r="AF80" s="281">
        <v>1</v>
      </c>
      <c r="AG80" s="281" t="s">
        <v>41</v>
      </c>
      <c r="AH80" s="274"/>
      <c r="AI80" s="283" t="s">
        <v>1171</v>
      </c>
      <c r="BE80" s="54" t="s">
        <v>5</v>
      </c>
      <c r="BF80" s="54">
        <v>326</v>
      </c>
      <c r="BG80" s="54" t="s">
        <v>257</v>
      </c>
      <c r="BH80" s="54" t="s">
        <v>31</v>
      </c>
      <c r="BI80" s="54" t="s">
        <v>452</v>
      </c>
      <c r="BJ80" s="54">
        <v>3</v>
      </c>
      <c r="BK80" s="54" t="s">
        <v>41</v>
      </c>
      <c r="BL80" s="54" t="s">
        <v>310</v>
      </c>
      <c r="BM80" s="54">
        <v>2003</v>
      </c>
      <c r="BN80" s="54">
        <v>12.15</v>
      </c>
      <c r="BO80" s="54" t="s">
        <v>453</v>
      </c>
      <c r="BP80" s="54">
        <v>2</v>
      </c>
      <c r="BR80" s="54">
        <v>115</v>
      </c>
      <c r="BU80" s="54" t="s">
        <v>477</v>
      </c>
    </row>
    <row r="81" spans="1:73" x14ac:dyDescent="0.2">
      <c r="A81" s="274">
        <v>333</v>
      </c>
      <c r="B81" s="274" t="s">
        <v>4</v>
      </c>
      <c r="C81" s="274"/>
      <c r="D81" s="274"/>
      <c r="E81" s="274"/>
      <c r="F81" s="274"/>
      <c r="G81" s="278"/>
      <c r="H81" s="274"/>
      <c r="I81" s="275"/>
      <c r="J81" s="274"/>
      <c r="K81" s="274" t="s">
        <v>863</v>
      </c>
      <c r="L81" s="274" t="s">
        <v>31</v>
      </c>
      <c r="M81" s="280" t="s">
        <v>859</v>
      </c>
      <c r="N81" s="281">
        <v>2</v>
      </c>
      <c r="O81" s="281" t="s">
        <v>41</v>
      </c>
      <c r="P81" s="274"/>
      <c r="Q81" s="283" t="s">
        <v>864</v>
      </c>
      <c r="S81" s="274">
        <v>324</v>
      </c>
      <c r="T81" s="274" t="s">
        <v>338</v>
      </c>
      <c r="U81" s="274"/>
      <c r="V81" s="274"/>
      <c r="W81" s="274"/>
      <c r="X81" s="274"/>
      <c r="Y81" s="278"/>
      <c r="Z81" s="274"/>
      <c r="AA81" s="275"/>
      <c r="AB81" s="274"/>
      <c r="AC81" s="282" t="s">
        <v>1172</v>
      </c>
      <c r="AD81" s="274" t="s">
        <v>31</v>
      </c>
      <c r="AE81" s="280" t="s">
        <v>32</v>
      </c>
      <c r="AF81" s="281">
        <v>1</v>
      </c>
      <c r="AG81" s="281" t="s">
        <v>41</v>
      </c>
      <c r="AH81" s="274"/>
      <c r="AI81" s="283" t="s">
        <v>1173</v>
      </c>
      <c r="BE81" s="54" t="s">
        <v>5</v>
      </c>
      <c r="BF81" s="54">
        <v>327</v>
      </c>
      <c r="BG81" s="54" t="s">
        <v>258</v>
      </c>
      <c r="BH81" s="54" t="s">
        <v>31</v>
      </c>
      <c r="BI81" s="54" t="s">
        <v>452</v>
      </c>
      <c r="BJ81" s="54">
        <v>3</v>
      </c>
      <c r="BK81" s="54" t="s">
        <v>41</v>
      </c>
      <c r="BL81" s="54" t="s">
        <v>311</v>
      </c>
      <c r="BM81" s="54">
        <v>2003</v>
      </c>
      <c r="BN81" s="54">
        <v>8.15</v>
      </c>
      <c r="BO81" s="54" t="s">
        <v>453</v>
      </c>
      <c r="BP81" s="54">
        <v>2</v>
      </c>
      <c r="BR81" s="54">
        <v>116</v>
      </c>
      <c r="BU81" s="54" t="s">
        <v>478</v>
      </c>
    </row>
    <row r="82" spans="1:73" x14ac:dyDescent="0.2">
      <c r="A82" s="274">
        <v>334</v>
      </c>
      <c r="B82" s="274" t="s">
        <v>4</v>
      </c>
      <c r="C82" s="274"/>
      <c r="D82" s="274"/>
      <c r="E82" s="274"/>
      <c r="F82" s="274"/>
      <c r="G82" s="278"/>
      <c r="H82" s="274"/>
      <c r="I82" s="275"/>
      <c r="J82" s="274"/>
      <c r="K82" s="274" t="s">
        <v>865</v>
      </c>
      <c r="L82" s="274" t="s">
        <v>31</v>
      </c>
      <c r="M82" s="280" t="s">
        <v>859</v>
      </c>
      <c r="N82" s="281">
        <v>2</v>
      </c>
      <c r="O82" s="281" t="s">
        <v>41</v>
      </c>
      <c r="P82" s="274"/>
      <c r="Q82" s="283" t="s">
        <v>866</v>
      </c>
      <c r="S82" s="274">
        <v>325</v>
      </c>
      <c r="T82" s="274" t="s">
        <v>338</v>
      </c>
      <c r="U82" s="274"/>
      <c r="V82" s="274"/>
      <c r="W82" s="274"/>
      <c r="X82" s="274"/>
      <c r="Y82" s="278"/>
      <c r="Z82" s="274"/>
      <c r="AA82" s="275"/>
      <c r="AB82" s="274"/>
      <c r="AC82" s="282" t="s">
        <v>1174</v>
      </c>
      <c r="AD82" s="274" t="s">
        <v>31</v>
      </c>
      <c r="AE82" s="280" t="s">
        <v>32</v>
      </c>
      <c r="AF82" s="281">
        <v>1</v>
      </c>
      <c r="AG82" s="281" t="s">
        <v>41</v>
      </c>
      <c r="AH82" s="274"/>
      <c r="AI82" s="277" t="s">
        <v>1175</v>
      </c>
      <c r="BE82" s="54" t="s">
        <v>5</v>
      </c>
      <c r="BF82" s="54">
        <v>328</v>
      </c>
      <c r="BG82" s="54" t="s">
        <v>259</v>
      </c>
      <c r="BH82" s="54" t="s">
        <v>31</v>
      </c>
      <c r="BI82" s="54" t="s">
        <v>452</v>
      </c>
      <c r="BJ82" s="54">
        <v>3</v>
      </c>
      <c r="BK82" s="54" t="s">
        <v>41</v>
      </c>
      <c r="BL82" s="54" t="s">
        <v>312</v>
      </c>
      <c r="BM82" s="54">
        <v>2003</v>
      </c>
      <c r="BN82" s="54">
        <v>10.14</v>
      </c>
      <c r="BO82" s="54" t="s">
        <v>453</v>
      </c>
      <c r="BP82" s="54">
        <v>2</v>
      </c>
      <c r="BR82" s="54">
        <v>117</v>
      </c>
      <c r="BU82" s="54" t="s">
        <v>479</v>
      </c>
    </row>
    <row r="83" spans="1:73" x14ac:dyDescent="0.2">
      <c r="A83" s="274">
        <v>336</v>
      </c>
      <c r="B83" s="274" t="s">
        <v>4</v>
      </c>
      <c r="C83" s="274"/>
      <c r="D83" s="274"/>
      <c r="E83" s="274"/>
      <c r="F83" s="274"/>
      <c r="G83" s="278"/>
      <c r="H83" s="274"/>
      <c r="I83" s="275"/>
      <c r="J83" s="274"/>
      <c r="K83" s="274" t="s">
        <v>867</v>
      </c>
      <c r="L83" s="274" t="s">
        <v>31</v>
      </c>
      <c r="M83" s="280" t="s">
        <v>859</v>
      </c>
      <c r="N83" s="281">
        <v>2</v>
      </c>
      <c r="O83" s="281" t="s">
        <v>41</v>
      </c>
      <c r="P83" s="274"/>
      <c r="Q83" s="283" t="s">
        <v>868</v>
      </c>
      <c r="S83" s="274">
        <v>326</v>
      </c>
      <c r="T83" s="274" t="s">
        <v>338</v>
      </c>
      <c r="U83" s="274"/>
      <c r="V83" s="274"/>
      <c r="W83" s="274"/>
      <c r="X83" s="274"/>
      <c r="Y83" s="278"/>
      <c r="Z83" s="274"/>
      <c r="AA83" s="275"/>
      <c r="AB83" s="274"/>
      <c r="AC83" s="274" t="s">
        <v>1176</v>
      </c>
      <c r="AD83" s="274" t="s">
        <v>31</v>
      </c>
      <c r="AE83" s="280" t="s">
        <v>32</v>
      </c>
      <c r="AF83" s="281">
        <v>1</v>
      </c>
      <c r="AG83" s="281" t="s">
        <v>41</v>
      </c>
      <c r="AH83" s="274"/>
      <c r="AI83" s="283" t="s">
        <v>1177</v>
      </c>
      <c r="BE83" s="54" t="s">
        <v>5</v>
      </c>
      <c r="BF83" s="54">
        <v>329</v>
      </c>
      <c r="BG83" s="54" t="s">
        <v>260</v>
      </c>
      <c r="BH83" s="54" t="s">
        <v>31</v>
      </c>
      <c r="BI83" s="54" t="s">
        <v>452</v>
      </c>
      <c r="BJ83" s="54">
        <v>3</v>
      </c>
      <c r="BK83" s="54" t="s">
        <v>41</v>
      </c>
      <c r="BL83" s="54" t="s">
        <v>313</v>
      </c>
      <c r="BM83" s="54">
        <v>2003</v>
      </c>
      <c r="BN83" s="54">
        <v>12.07</v>
      </c>
      <c r="BO83" s="54" t="s">
        <v>453</v>
      </c>
      <c r="BP83" s="54">
        <v>2</v>
      </c>
      <c r="BR83" s="54">
        <v>118</v>
      </c>
      <c r="BU83" s="54" t="s">
        <v>480</v>
      </c>
    </row>
    <row r="84" spans="1:73" x14ac:dyDescent="0.2">
      <c r="A84" s="274">
        <v>337</v>
      </c>
      <c r="B84" s="274" t="s">
        <v>4</v>
      </c>
      <c r="C84" s="274"/>
      <c r="D84" s="274"/>
      <c r="E84" s="274"/>
      <c r="F84" s="274"/>
      <c r="G84" s="278"/>
      <c r="H84" s="274"/>
      <c r="I84" s="275"/>
      <c r="J84" s="274"/>
      <c r="K84" s="274" t="s">
        <v>869</v>
      </c>
      <c r="L84" s="280" t="s">
        <v>31</v>
      </c>
      <c r="M84" s="280" t="s">
        <v>859</v>
      </c>
      <c r="N84" s="281">
        <v>2</v>
      </c>
      <c r="O84" s="281" t="s">
        <v>41</v>
      </c>
      <c r="P84" s="274"/>
      <c r="Q84" s="277" t="s">
        <v>870</v>
      </c>
      <c r="S84" s="274">
        <v>327</v>
      </c>
      <c r="T84" s="274" t="s">
        <v>338</v>
      </c>
      <c r="U84" s="274"/>
      <c r="V84" s="274"/>
      <c r="W84" s="274"/>
      <c r="X84" s="274"/>
      <c r="Y84" s="278"/>
      <c r="Z84" s="274"/>
      <c r="AA84" s="275"/>
      <c r="AB84" s="274"/>
      <c r="AC84" s="274" t="s">
        <v>1178</v>
      </c>
      <c r="AD84" s="274" t="s">
        <v>31</v>
      </c>
      <c r="AE84" s="280" t="s">
        <v>32</v>
      </c>
      <c r="AF84" s="281">
        <v>1</v>
      </c>
      <c r="AG84" s="281" t="s">
        <v>41</v>
      </c>
      <c r="AH84" s="274"/>
      <c r="AI84" s="283" t="s">
        <v>1179</v>
      </c>
      <c r="BE84" s="54" t="s">
        <v>5</v>
      </c>
      <c r="BF84" s="54">
        <v>340</v>
      </c>
      <c r="BG84" s="54" t="s">
        <v>481</v>
      </c>
      <c r="BH84" s="54" t="s">
        <v>31</v>
      </c>
      <c r="BI84" s="54" t="s">
        <v>452</v>
      </c>
      <c r="BJ84" s="54">
        <v>2</v>
      </c>
      <c r="BK84" s="54" t="s">
        <v>41</v>
      </c>
      <c r="BL84" s="54" t="s">
        <v>482</v>
      </c>
      <c r="BM84" s="54">
        <v>2005</v>
      </c>
      <c r="BN84" s="54">
        <v>3.12</v>
      </c>
      <c r="BO84" s="54" t="s">
        <v>453</v>
      </c>
      <c r="BP84" s="54">
        <v>2</v>
      </c>
      <c r="BQ84" s="54" t="s">
        <v>385</v>
      </c>
      <c r="BR84" s="54">
        <v>119</v>
      </c>
      <c r="BU84" s="54" t="s">
        <v>483</v>
      </c>
    </row>
    <row r="85" spans="1:73" x14ac:dyDescent="0.2">
      <c r="A85" s="274">
        <v>338</v>
      </c>
      <c r="B85" s="274" t="s">
        <v>4</v>
      </c>
      <c r="C85" s="274"/>
      <c r="D85" s="274"/>
      <c r="E85" s="274"/>
      <c r="F85" s="274"/>
      <c r="G85" s="278"/>
      <c r="H85" s="274"/>
      <c r="I85" s="275"/>
      <c r="J85" s="274"/>
      <c r="K85" s="274" t="s">
        <v>871</v>
      </c>
      <c r="L85" s="280" t="s">
        <v>31</v>
      </c>
      <c r="M85" s="280" t="s">
        <v>859</v>
      </c>
      <c r="N85" s="281">
        <v>2</v>
      </c>
      <c r="O85" s="281" t="s">
        <v>41</v>
      </c>
      <c r="P85" s="274"/>
      <c r="Q85" s="283" t="s">
        <v>872</v>
      </c>
      <c r="S85" s="274">
        <v>328</v>
      </c>
      <c r="T85" s="274" t="s">
        <v>338</v>
      </c>
      <c r="U85" s="274"/>
      <c r="V85" s="274"/>
      <c r="W85" s="274"/>
      <c r="X85" s="274"/>
      <c r="Y85" s="278"/>
      <c r="Z85" s="274"/>
      <c r="AA85" s="275"/>
      <c r="AB85" s="274"/>
      <c r="AC85" s="274" t="s">
        <v>1180</v>
      </c>
      <c r="AD85" s="274" t="s">
        <v>31</v>
      </c>
      <c r="AE85" s="280" t="s">
        <v>32</v>
      </c>
      <c r="AF85" s="281">
        <v>1</v>
      </c>
      <c r="AG85" s="281" t="s">
        <v>41</v>
      </c>
      <c r="AH85" s="274"/>
      <c r="AI85" s="283" t="s">
        <v>1181</v>
      </c>
      <c r="BE85" s="54" t="s">
        <v>5</v>
      </c>
      <c r="BF85" s="54">
        <v>341</v>
      </c>
      <c r="BG85" s="54" t="s">
        <v>484</v>
      </c>
      <c r="BH85" s="54" t="s">
        <v>31</v>
      </c>
      <c r="BI85" s="54" t="s">
        <v>452</v>
      </c>
      <c r="BJ85" s="54">
        <v>2</v>
      </c>
      <c r="BK85" s="54" t="s">
        <v>41</v>
      </c>
      <c r="BL85" s="54" t="s">
        <v>485</v>
      </c>
      <c r="BM85" s="54">
        <v>2004</v>
      </c>
      <c r="BN85" s="54">
        <v>4.1900000000000004</v>
      </c>
      <c r="BO85" s="54" t="s">
        <v>453</v>
      </c>
      <c r="BP85" s="54">
        <v>2</v>
      </c>
      <c r="BR85" s="54">
        <v>120</v>
      </c>
      <c r="BU85" s="54" t="s">
        <v>486</v>
      </c>
    </row>
    <row r="86" spans="1:73" x14ac:dyDescent="0.2">
      <c r="A86" s="274">
        <v>516</v>
      </c>
      <c r="B86" s="274" t="s">
        <v>4</v>
      </c>
      <c r="C86" s="274"/>
      <c r="D86" s="274"/>
      <c r="E86" s="274"/>
      <c r="F86" s="274"/>
      <c r="G86" s="278"/>
      <c r="H86" s="274"/>
      <c r="I86" s="279"/>
      <c r="J86" s="274"/>
      <c r="K86" s="274" t="s">
        <v>873</v>
      </c>
      <c r="L86" s="280" t="s">
        <v>31</v>
      </c>
      <c r="M86" s="280" t="s">
        <v>874</v>
      </c>
      <c r="N86" s="281">
        <v>3</v>
      </c>
      <c r="O86" s="281" t="s">
        <v>41</v>
      </c>
      <c r="P86" s="274"/>
      <c r="Q86" s="283" t="s">
        <v>768</v>
      </c>
      <c r="S86" s="274">
        <v>329</v>
      </c>
      <c r="T86" s="274" t="s">
        <v>338</v>
      </c>
      <c r="U86" s="274"/>
      <c r="V86" s="274"/>
      <c r="W86" s="274"/>
      <c r="X86" s="274"/>
      <c r="Y86" s="278"/>
      <c r="Z86" s="274"/>
      <c r="AA86" s="275"/>
      <c r="AB86" s="274"/>
      <c r="AC86" s="274" t="s">
        <v>1182</v>
      </c>
      <c r="AD86" s="280" t="s">
        <v>31</v>
      </c>
      <c r="AE86" s="280" t="s">
        <v>32</v>
      </c>
      <c r="AF86" s="281">
        <v>1</v>
      </c>
      <c r="AG86" s="281" t="s">
        <v>41</v>
      </c>
      <c r="AH86" s="274"/>
      <c r="AI86" s="277" t="s">
        <v>1183</v>
      </c>
      <c r="BE86" s="54" t="s">
        <v>5</v>
      </c>
      <c r="BF86" s="54">
        <v>342</v>
      </c>
      <c r="BG86" s="54" t="s">
        <v>487</v>
      </c>
      <c r="BH86" s="54" t="s">
        <v>31</v>
      </c>
      <c r="BI86" s="54" t="s">
        <v>452</v>
      </c>
      <c r="BJ86" s="54">
        <v>2</v>
      </c>
      <c r="BK86" s="54" t="s">
        <v>41</v>
      </c>
      <c r="BL86" s="54" t="s">
        <v>488</v>
      </c>
      <c r="BM86" s="54">
        <v>2004</v>
      </c>
      <c r="BN86" s="54">
        <v>7.22</v>
      </c>
      <c r="BO86" s="54" t="s">
        <v>453</v>
      </c>
      <c r="BP86" s="54">
        <v>2</v>
      </c>
      <c r="BR86" s="54">
        <v>121</v>
      </c>
      <c r="BU86" s="54" t="s">
        <v>489</v>
      </c>
    </row>
    <row r="87" spans="1:73" x14ac:dyDescent="0.2">
      <c r="A87" s="274">
        <v>517</v>
      </c>
      <c r="B87" s="274" t="s">
        <v>4</v>
      </c>
      <c r="C87" s="274"/>
      <c r="D87" s="274"/>
      <c r="E87" s="274"/>
      <c r="F87" s="274"/>
      <c r="G87" s="278"/>
      <c r="H87" s="274"/>
      <c r="I87" s="275"/>
      <c r="J87" s="274"/>
      <c r="K87" s="274" t="s">
        <v>875</v>
      </c>
      <c r="L87" s="274" t="s">
        <v>31</v>
      </c>
      <c r="M87" s="280" t="s">
        <v>874</v>
      </c>
      <c r="N87" s="281">
        <v>3</v>
      </c>
      <c r="O87" s="281" t="s">
        <v>41</v>
      </c>
      <c r="P87" s="274"/>
      <c r="Q87" s="277" t="s">
        <v>769</v>
      </c>
      <c r="S87" s="274">
        <v>330</v>
      </c>
      <c r="T87" s="274" t="s">
        <v>338</v>
      </c>
      <c r="U87" s="274"/>
      <c r="V87" s="274"/>
      <c r="W87" s="274"/>
      <c r="X87" s="274"/>
      <c r="Y87" s="278"/>
      <c r="Z87" s="274"/>
      <c r="AA87" s="275"/>
      <c r="AB87" s="274"/>
      <c r="AC87" s="274" t="s">
        <v>1184</v>
      </c>
      <c r="AD87" s="280" t="s">
        <v>31</v>
      </c>
      <c r="AE87" s="280" t="s">
        <v>32</v>
      </c>
      <c r="AF87" s="281">
        <v>1</v>
      </c>
      <c r="AG87" s="281" t="s">
        <v>41</v>
      </c>
      <c r="AH87" s="274"/>
      <c r="AI87" s="283" t="s">
        <v>1185</v>
      </c>
      <c r="BE87" s="54" t="s">
        <v>5</v>
      </c>
      <c r="BF87" s="54">
        <v>343</v>
      </c>
      <c r="BG87" s="54" t="s">
        <v>490</v>
      </c>
      <c r="BH87" s="54" t="s">
        <v>31</v>
      </c>
      <c r="BI87" s="54" t="s">
        <v>452</v>
      </c>
      <c r="BJ87" s="54">
        <v>2</v>
      </c>
      <c r="BK87" s="54" t="s">
        <v>41</v>
      </c>
      <c r="BL87" s="54" t="s">
        <v>491</v>
      </c>
      <c r="BM87" s="54">
        <v>2004</v>
      </c>
      <c r="BN87" s="54">
        <v>5.13</v>
      </c>
      <c r="BO87" s="54" t="s">
        <v>453</v>
      </c>
      <c r="BP87" s="54">
        <v>2</v>
      </c>
      <c r="BR87" s="54">
        <v>122</v>
      </c>
      <c r="BU87" s="54" t="s">
        <v>492</v>
      </c>
    </row>
    <row r="88" spans="1:73" x14ac:dyDescent="0.2">
      <c r="A88" s="274">
        <v>518</v>
      </c>
      <c r="B88" s="274" t="s">
        <v>4</v>
      </c>
      <c r="C88" s="274"/>
      <c r="D88" s="274"/>
      <c r="E88" s="274"/>
      <c r="F88" s="274"/>
      <c r="G88" s="278"/>
      <c r="H88" s="274"/>
      <c r="I88" s="275"/>
      <c r="J88" s="274"/>
      <c r="K88" s="274" t="s">
        <v>876</v>
      </c>
      <c r="L88" s="280" t="s">
        <v>31</v>
      </c>
      <c r="M88" s="280" t="s">
        <v>874</v>
      </c>
      <c r="N88" s="281">
        <v>3</v>
      </c>
      <c r="O88" s="281" t="s">
        <v>41</v>
      </c>
      <c r="P88" s="274"/>
      <c r="Q88" s="283" t="s">
        <v>770</v>
      </c>
      <c r="S88" s="274">
        <v>331</v>
      </c>
      <c r="T88" s="274" t="s">
        <v>338</v>
      </c>
      <c r="U88" s="274"/>
      <c r="V88" s="274"/>
      <c r="W88" s="274"/>
      <c r="X88" s="274"/>
      <c r="Y88" s="278"/>
      <c r="Z88" s="274"/>
      <c r="AA88" s="279"/>
      <c r="AB88" s="274"/>
      <c r="AC88" s="274" t="s">
        <v>1186</v>
      </c>
      <c r="AD88" s="280" t="s">
        <v>31</v>
      </c>
      <c r="AE88" s="280" t="s">
        <v>32</v>
      </c>
      <c r="AF88" s="281">
        <v>1</v>
      </c>
      <c r="AG88" s="281" t="s">
        <v>41</v>
      </c>
      <c r="AH88" s="274"/>
      <c r="AI88" s="283" t="s">
        <v>1187</v>
      </c>
      <c r="BE88" s="54" t="s">
        <v>5</v>
      </c>
      <c r="BF88" s="54">
        <v>344</v>
      </c>
      <c r="BG88" s="54" t="s">
        <v>493</v>
      </c>
      <c r="BH88" s="54" t="s">
        <v>31</v>
      </c>
      <c r="BI88" s="54" t="s">
        <v>452</v>
      </c>
      <c r="BJ88" s="54">
        <v>2</v>
      </c>
      <c r="BK88" s="54" t="s">
        <v>41</v>
      </c>
      <c r="BL88" s="54" t="s">
        <v>494</v>
      </c>
      <c r="BM88" s="54">
        <v>2004</v>
      </c>
      <c r="BN88" s="54">
        <v>8.24</v>
      </c>
      <c r="BO88" s="54" t="s">
        <v>453</v>
      </c>
      <c r="BP88" s="54">
        <v>2</v>
      </c>
      <c r="BR88" s="54">
        <v>123</v>
      </c>
      <c r="BU88" s="54" t="s">
        <v>495</v>
      </c>
    </row>
    <row r="89" spans="1:73" x14ac:dyDescent="0.2">
      <c r="A89" s="274">
        <v>519</v>
      </c>
      <c r="B89" s="274" t="s">
        <v>4</v>
      </c>
      <c r="C89" s="274"/>
      <c r="D89" s="274"/>
      <c r="E89" s="274"/>
      <c r="F89" s="274"/>
      <c r="G89" s="278"/>
      <c r="H89" s="274"/>
      <c r="I89" s="275"/>
      <c r="J89" s="274"/>
      <c r="K89" s="274" t="s">
        <v>877</v>
      </c>
      <c r="L89" s="280" t="s">
        <v>31</v>
      </c>
      <c r="M89" s="280" t="s">
        <v>874</v>
      </c>
      <c r="N89" s="281">
        <v>3</v>
      </c>
      <c r="O89" s="281" t="s">
        <v>41</v>
      </c>
      <c r="P89" s="274"/>
      <c r="Q89" s="283" t="s">
        <v>771</v>
      </c>
      <c r="S89" s="274">
        <v>332</v>
      </c>
      <c r="T89" s="274" t="s">
        <v>338</v>
      </c>
      <c r="U89" s="274"/>
      <c r="V89" s="274"/>
      <c r="W89" s="274"/>
      <c r="X89" s="274"/>
      <c r="Y89" s="278"/>
      <c r="Z89" s="274"/>
      <c r="AA89" s="275"/>
      <c r="AB89" s="274"/>
      <c r="AC89" s="274" t="s">
        <v>1188</v>
      </c>
      <c r="AD89" s="274" t="s">
        <v>31</v>
      </c>
      <c r="AE89" s="280" t="s">
        <v>32</v>
      </c>
      <c r="AF89" s="281">
        <v>1</v>
      </c>
      <c r="AG89" s="281" t="s">
        <v>41</v>
      </c>
      <c r="AH89" s="274"/>
      <c r="AI89" s="277" t="s">
        <v>1189</v>
      </c>
      <c r="BE89" s="54" t="s">
        <v>5</v>
      </c>
      <c r="BF89" s="54">
        <v>345</v>
      </c>
      <c r="BG89" s="54" t="s">
        <v>496</v>
      </c>
      <c r="BH89" s="54" t="s">
        <v>31</v>
      </c>
      <c r="BI89" s="54" t="s">
        <v>452</v>
      </c>
      <c r="BJ89" s="54">
        <v>2</v>
      </c>
      <c r="BK89" s="54" t="s">
        <v>41</v>
      </c>
      <c r="BL89" s="54" t="s">
        <v>497</v>
      </c>
      <c r="BM89" s="54">
        <v>2004</v>
      </c>
      <c r="BN89" s="54">
        <v>10.09</v>
      </c>
      <c r="BO89" s="54" t="s">
        <v>453</v>
      </c>
      <c r="BP89" s="54">
        <v>2</v>
      </c>
      <c r="BR89" s="54">
        <v>124</v>
      </c>
      <c r="BU89" s="54" t="s">
        <v>498</v>
      </c>
    </row>
    <row r="90" spans="1:73" x14ac:dyDescent="0.2">
      <c r="A90" s="274">
        <v>520</v>
      </c>
      <c r="B90" s="274" t="s">
        <v>4</v>
      </c>
      <c r="C90" s="274"/>
      <c r="D90" s="274"/>
      <c r="E90" s="274"/>
      <c r="F90" s="274"/>
      <c r="G90" s="278"/>
      <c r="H90" s="274"/>
      <c r="I90" s="275"/>
      <c r="J90" s="274"/>
      <c r="K90" s="274" t="s">
        <v>878</v>
      </c>
      <c r="L90" s="280" t="s">
        <v>31</v>
      </c>
      <c r="M90" s="280" t="s">
        <v>874</v>
      </c>
      <c r="N90" s="281">
        <v>3</v>
      </c>
      <c r="O90" s="281" t="s">
        <v>41</v>
      </c>
      <c r="P90" s="274"/>
      <c r="Q90" s="277" t="s">
        <v>772</v>
      </c>
      <c r="S90" s="274">
        <v>333</v>
      </c>
      <c r="T90" s="274" t="s">
        <v>338</v>
      </c>
      <c r="U90" s="274"/>
      <c r="V90" s="274"/>
      <c r="W90" s="274"/>
      <c r="X90" s="274"/>
      <c r="Y90" s="278"/>
      <c r="Z90" s="274"/>
      <c r="AA90" s="275"/>
      <c r="AB90" s="274"/>
      <c r="AC90" s="274" t="s">
        <v>1190</v>
      </c>
      <c r="AD90" s="280" t="s">
        <v>31</v>
      </c>
      <c r="AE90" s="280" t="s">
        <v>32</v>
      </c>
      <c r="AF90" s="281">
        <v>1</v>
      </c>
      <c r="AG90" s="281" t="s">
        <v>41</v>
      </c>
      <c r="AH90" s="274"/>
      <c r="AI90" s="283" t="s">
        <v>1191</v>
      </c>
      <c r="BE90" s="54" t="s">
        <v>5</v>
      </c>
      <c r="BF90" s="54">
        <v>346</v>
      </c>
      <c r="BG90" s="54" t="s">
        <v>499</v>
      </c>
      <c r="BH90" s="54" t="s">
        <v>31</v>
      </c>
      <c r="BI90" s="54" t="s">
        <v>452</v>
      </c>
      <c r="BJ90" s="54">
        <v>2</v>
      </c>
      <c r="BK90" s="54" t="s">
        <v>41</v>
      </c>
      <c r="BL90" s="54" t="s">
        <v>500</v>
      </c>
      <c r="BM90" s="54">
        <v>2005</v>
      </c>
      <c r="BN90" s="54">
        <v>1.02</v>
      </c>
      <c r="BO90" s="54" t="s">
        <v>453</v>
      </c>
      <c r="BP90" s="54">
        <v>2</v>
      </c>
      <c r="BQ90" s="54" t="s">
        <v>385</v>
      </c>
      <c r="BR90" s="54">
        <v>125</v>
      </c>
      <c r="BU90" s="54" t="s">
        <v>501</v>
      </c>
    </row>
    <row r="91" spans="1:73" x14ac:dyDescent="0.2">
      <c r="A91" s="274">
        <v>521</v>
      </c>
      <c r="B91" s="274" t="s">
        <v>4</v>
      </c>
      <c r="C91" s="274"/>
      <c r="D91" s="274"/>
      <c r="E91" s="274"/>
      <c r="F91" s="274"/>
      <c r="G91" s="278"/>
      <c r="H91" s="274"/>
      <c r="I91" s="275"/>
      <c r="J91" s="274"/>
      <c r="K91" s="274" t="s">
        <v>879</v>
      </c>
      <c r="L91" s="280" t="s">
        <v>31</v>
      </c>
      <c r="M91" s="280" t="s">
        <v>874</v>
      </c>
      <c r="N91" s="281">
        <v>3</v>
      </c>
      <c r="O91" s="281" t="s">
        <v>41</v>
      </c>
      <c r="P91" s="274"/>
      <c r="Q91" s="277" t="s">
        <v>773</v>
      </c>
      <c r="S91" s="274">
        <v>334</v>
      </c>
      <c r="T91" s="274" t="s">
        <v>338</v>
      </c>
      <c r="U91" s="274"/>
      <c r="V91" s="274"/>
      <c r="W91" s="274"/>
      <c r="X91" s="274"/>
      <c r="Y91" s="278"/>
      <c r="Z91" s="274"/>
      <c r="AA91" s="275"/>
      <c r="AB91" s="274"/>
      <c r="AC91" s="274" t="s">
        <v>1192</v>
      </c>
      <c r="AD91" s="280" t="s">
        <v>31</v>
      </c>
      <c r="AE91" s="280" t="s">
        <v>32</v>
      </c>
      <c r="AF91" s="281">
        <v>1</v>
      </c>
      <c r="AG91" s="281" t="s">
        <v>41</v>
      </c>
      <c r="AH91" s="274"/>
      <c r="AI91" s="283" t="s">
        <v>1193</v>
      </c>
      <c r="BA91" s="54" t="s">
        <v>672</v>
      </c>
      <c r="BE91" s="54" t="s">
        <v>5</v>
      </c>
      <c r="BF91" s="54">
        <v>347</v>
      </c>
      <c r="BG91" s="54" t="s">
        <v>502</v>
      </c>
      <c r="BH91" s="54" t="s">
        <v>31</v>
      </c>
      <c r="BI91" s="54" t="s">
        <v>452</v>
      </c>
      <c r="BJ91" s="54">
        <v>2</v>
      </c>
      <c r="BK91" s="54" t="s">
        <v>41</v>
      </c>
      <c r="BL91" s="54" t="s">
        <v>503</v>
      </c>
      <c r="BM91" s="54">
        <v>2003</v>
      </c>
      <c r="BN91" s="54">
        <v>6.24</v>
      </c>
      <c r="BO91" s="54" t="s">
        <v>453</v>
      </c>
      <c r="BP91" s="54">
        <v>2</v>
      </c>
      <c r="BR91" s="54">
        <v>126</v>
      </c>
      <c r="BU91" s="54" t="s">
        <v>504</v>
      </c>
    </row>
    <row r="92" spans="1:73" x14ac:dyDescent="0.2">
      <c r="A92" s="274">
        <v>522</v>
      </c>
      <c r="B92" s="274" t="s">
        <v>4</v>
      </c>
      <c r="C92" s="274"/>
      <c r="D92" s="274"/>
      <c r="E92" s="274"/>
      <c r="F92" s="274"/>
      <c r="G92" s="278"/>
      <c r="H92" s="274"/>
      <c r="I92" s="275"/>
      <c r="J92" s="274"/>
      <c r="K92" s="274" t="s">
        <v>880</v>
      </c>
      <c r="L92" s="280" t="s">
        <v>31</v>
      </c>
      <c r="M92" s="280" t="s">
        <v>874</v>
      </c>
      <c r="N92" s="281">
        <v>2</v>
      </c>
      <c r="O92" s="281" t="s">
        <v>41</v>
      </c>
      <c r="P92" s="274"/>
      <c r="Q92" s="277" t="s">
        <v>881</v>
      </c>
      <c r="S92" s="274">
        <v>335</v>
      </c>
      <c r="T92" s="274" t="s">
        <v>338</v>
      </c>
      <c r="U92" s="274"/>
      <c r="V92" s="274"/>
      <c r="W92" s="274"/>
      <c r="X92" s="274"/>
      <c r="Y92" s="278"/>
      <c r="Z92" s="274"/>
      <c r="AA92" s="275"/>
      <c r="AB92" s="274"/>
      <c r="AC92" s="274" t="s">
        <v>1194</v>
      </c>
      <c r="AD92" s="280" t="s">
        <v>31</v>
      </c>
      <c r="AE92" s="280" t="s">
        <v>32</v>
      </c>
      <c r="AF92" s="281">
        <v>1</v>
      </c>
      <c r="AG92" s="281" t="s">
        <v>41</v>
      </c>
      <c r="AH92" s="274"/>
      <c r="AI92" s="277" t="s">
        <v>1195</v>
      </c>
      <c r="BA92" s="54" t="s">
        <v>673</v>
      </c>
      <c r="BE92" s="54" t="s">
        <v>5</v>
      </c>
      <c r="BF92" s="54">
        <v>348</v>
      </c>
      <c r="BG92" s="54" t="s">
        <v>505</v>
      </c>
      <c r="BH92" s="54" t="s">
        <v>31</v>
      </c>
      <c r="BI92" s="54" t="s">
        <v>452</v>
      </c>
      <c r="BJ92" s="54">
        <v>2</v>
      </c>
      <c r="BK92" s="54" t="s">
        <v>41</v>
      </c>
      <c r="BL92" s="54" t="s">
        <v>506</v>
      </c>
      <c r="BM92" s="54">
        <v>2005</v>
      </c>
      <c r="BN92" s="54">
        <v>3.07</v>
      </c>
      <c r="BO92" s="54" t="s">
        <v>453</v>
      </c>
      <c r="BP92" s="54">
        <v>2</v>
      </c>
      <c r="BQ92" s="54" t="s">
        <v>385</v>
      </c>
      <c r="BR92" s="54">
        <v>127</v>
      </c>
      <c r="BU92" s="54" t="s">
        <v>507</v>
      </c>
    </row>
    <row r="93" spans="1:73" x14ac:dyDescent="0.2">
      <c r="A93" s="274">
        <v>523</v>
      </c>
      <c r="B93" s="274" t="s">
        <v>4</v>
      </c>
      <c r="C93" s="274"/>
      <c r="D93" s="274"/>
      <c r="E93" s="274"/>
      <c r="F93" s="274"/>
      <c r="G93" s="278"/>
      <c r="H93" s="274"/>
      <c r="I93" s="275"/>
      <c r="J93" s="274"/>
      <c r="K93" s="282" t="s">
        <v>882</v>
      </c>
      <c r="L93" s="280" t="s">
        <v>31</v>
      </c>
      <c r="M93" s="280" t="s">
        <v>874</v>
      </c>
      <c r="N93" s="281">
        <v>2</v>
      </c>
      <c r="O93" s="281" t="s">
        <v>41</v>
      </c>
      <c r="P93" s="274"/>
      <c r="Q93" s="277" t="s">
        <v>883</v>
      </c>
      <c r="S93" s="274">
        <v>336</v>
      </c>
      <c r="T93" s="274" t="s">
        <v>338</v>
      </c>
      <c r="U93" s="274"/>
      <c r="V93" s="274"/>
      <c r="W93" s="274"/>
      <c r="X93" s="274"/>
      <c r="Y93" s="278"/>
      <c r="Z93" s="274"/>
      <c r="AA93" s="275"/>
      <c r="AB93" s="274"/>
      <c r="AC93" s="274" t="s">
        <v>1196</v>
      </c>
      <c r="AD93" s="280" t="s">
        <v>31</v>
      </c>
      <c r="AE93" s="280" t="s">
        <v>32</v>
      </c>
      <c r="AF93" s="281">
        <v>1</v>
      </c>
      <c r="AG93" s="281" t="s">
        <v>41</v>
      </c>
      <c r="AH93" s="274"/>
      <c r="AI93" s="277" t="s">
        <v>1197</v>
      </c>
      <c r="BA93" s="54" t="s">
        <v>468</v>
      </c>
      <c r="BE93" s="54" t="s">
        <v>5</v>
      </c>
      <c r="BF93" s="54">
        <v>349</v>
      </c>
      <c r="BG93" s="54" t="s">
        <v>508</v>
      </c>
      <c r="BH93" s="54" t="s">
        <v>31</v>
      </c>
      <c r="BI93" s="54" t="s">
        <v>452</v>
      </c>
      <c r="BJ93" s="54">
        <v>2</v>
      </c>
      <c r="BK93" s="54" t="s">
        <v>41</v>
      </c>
      <c r="BL93" s="54" t="s">
        <v>509</v>
      </c>
      <c r="BM93" s="54">
        <v>2004</v>
      </c>
      <c r="BN93" s="54">
        <v>7.15</v>
      </c>
      <c r="BO93" s="54" t="s">
        <v>453</v>
      </c>
      <c r="BP93" s="54">
        <v>2</v>
      </c>
      <c r="BR93" s="54">
        <v>128</v>
      </c>
      <c r="BU93" s="54" t="s">
        <v>510</v>
      </c>
    </row>
    <row r="94" spans="1:73" x14ac:dyDescent="0.2">
      <c r="A94" s="274">
        <v>524</v>
      </c>
      <c r="B94" s="274" t="s">
        <v>4</v>
      </c>
      <c r="C94" s="274"/>
      <c r="D94" s="274"/>
      <c r="E94" s="274"/>
      <c r="F94" s="274"/>
      <c r="G94" s="278"/>
      <c r="H94" s="274"/>
      <c r="I94" s="275"/>
      <c r="J94" s="274"/>
      <c r="K94" s="274" t="s">
        <v>884</v>
      </c>
      <c r="L94" s="280" t="s">
        <v>31</v>
      </c>
      <c r="M94" s="280" t="s">
        <v>874</v>
      </c>
      <c r="N94" s="281">
        <v>2</v>
      </c>
      <c r="O94" s="281" t="s">
        <v>41</v>
      </c>
      <c r="P94" s="274"/>
      <c r="Q94" s="277" t="s">
        <v>885</v>
      </c>
      <c r="S94" s="274">
        <v>380</v>
      </c>
      <c r="T94" s="274" t="s">
        <v>338</v>
      </c>
      <c r="U94" s="274"/>
      <c r="V94" s="274"/>
      <c r="W94" s="274"/>
      <c r="X94" s="274"/>
      <c r="Y94" s="278"/>
      <c r="Z94" s="274"/>
      <c r="AA94" s="275"/>
      <c r="AB94" s="274"/>
      <c r="AC94" s="274" t="s">
        <v>804</v>
      </c>
      <c r="AD94" s="280" t="s">
        <v>31</v>
      </c>
      <c r="AE94" s="280" t="s">
        <v>32</v>
      </c>
      <c r="AF94" s="281">
        <v>3</v>
      </c>
      <c r="AG94" s="281" t="s">
        <v>41</v>
      </c>
      <c r="AH94" s="274"/>
      <c r="AI94" s="277" t="s">
        <v>805</v>
      </c>
      <c r="BA94" s="54" t="s">
        <v>674</v>
      </c>
      <c r="BE94" s="54" t="s">
        <v>5</v>
      </c>
      <c r="BF94" s="54">
        <v>350</v>
      </c>
      <c r="BG94" s="54" t="s">
        <v>511</v>
      </c>
      <c r="BH94" s="54" t="s">
        <v>31</v>
      </c>
      <c r="BI94" s="54" t="s">
        <v>452</v>
      </c>
      <c r="BJ94" s="54">
        <v>2</v>
      </c>
      <c r="BK94" s="54" t="s">
        <v>41</v>
      </c>
      <c r="BL94" s="54" t="s">
        <v>512</v>
      </c>
      <c r="BM94" s="54">
        <v>2004</v>
      </c>
      <c r="BN94" s="54">
        <v>7.09</v>
      </c>
      <c r="BO94" s="54" t="s">
        <v>453</v>
      </c>
      <c r="BP94" s="54">
        <v>2</v>
      </c>
      <c r="BR94" s="54">
        <v>129</v>
      </c>
      <c r="BU94" s="54" t="s">
        <v>513</v>
      </c>
    </row>
    <row r="95" spans="1:73" x14ac:dyDescent="0.2">
      <c r="A95" s="274">
        <v>525</v>
      </c>
      <c r="B95" s="274" t="s">
        <v>4</v>
      </c>
      <c r="C95" s="274"/>
      <c r="D95" s="274"/>
      <c r="E95" s="274"/>
      <c r="F95" s="274"/>
      <c r="G95" s="278"/>
      <c r="H95" s="274"/>
      <c r="I95" s="275"/>
      <c r="J95" s="274"/>
      <c r="K95" s="274" t="s">
        <v>886</v>
      </c>
      <c r="L95" s="280" t="s">
        <v>31</v>
      </c>
      <c r="M95" s="280" t="s">
        <v>874</v>
      </c>
      <c r="N95" s="281">
        <v>2</v>
      </c>
      <c r="O95" s="281" t="s">
        <v>41</v>
      </c>
      <c r="P95" s="274"/>
      <c r="Q95" s="277" t="s">
        <v>887</v>
      </c>
      <c r="S95" s="274">
        <v>381</v>
      </c>
      <c r="T95" s="274" t="s">
        <v>338</v>
      </c>
      <c r="U95" s="274"/>
      <c r="V95" s="274"/>
      <c r="W95" s="274"/>
      <c r="X95" s="274"/>
      <c r="Y95" s="278"/>
      <c r="Z95" s="274"/>
      <c r="AA95" s="275"/>
      <c r="AB95" s="274"/>
      <c r="AC95" s="282" t="s">
        <v>806</v>
      </c>
      <c r="AD95" s="280" t="s">
        <v>31</v>
      </c>
      <c r="AE95" s="280" t="s">
        <v>32</v>
      </c>
      <c r="AF95" s="281">
        <v>3</v>
      </c>
      <c r="AG95" s="281" t="s">
        <v>41</v>
      </c>
      <c r="AH95" s="274"/>
      <c r="AI95" s="277" t="s">
        <v>807</v>
      </c>
      <c r="BA95" s="54" t="s">
        <v>675</v>
      </c>
      <c r="BE95" s="54" t="s">
        <v>5</v>
      </c>
      <c r="BF95" s="54">
        <v>351</v>
      </c>
      <c r="BG95" s="54" t="s">
        <v>514</v>
      </c>
      <c r="BH95" s="54" t="s">
        <v>31</v>
      </c>
      <c r="BI95" s="54" t="s">
        <v>452</v>
      </c>
      <c r="BJ95" s="54">
        <v>2</v>
      </c>
      <c r="BK95" s="54" t="s">
        <v>41</v>
      </c>
      <c r="BL95" s="54" t="s">
        <v>515</v>
      </c>
      <c r="BM95" s="54">
        <v>2004</v>
      </c>
      <c r="BN95" s="54">
        <v>11.1</v>
      </c>
      <c r="BO95" s="54" t="s">
        <v>453</v>
      </c>
      <c r="BP95" s="54">
        <v>2</v>
      </c>
      <c r="BR95" s="54">
        <v>130</v>
      </c>
      <c r="BU95" s="54" t="s">
        <v>516</v>
      </c>
    </row>
    <row r="96" spans="1:73" x14ac:dyDescent="0.2">
      <c r="A96" s="274">
        <v>526</v>
      </c>
      <c r="B96" s="274" t="s">
        <v>4</v>
      </c>
      <c r="C96" s="274"/>
      <c r="D96" s="274"/>
      <c r="E96" s="274"/>
      <c r="F96" s="274"/>
      <c r="G96" s="278"/>
      <c r="H96" s="274"/>
      <c r="I96" s="275"/>
      <c r="J96" s="274"/>
      <c r="K96" s="274" t="s">
        <v>888</v>
      </c>
      <c r="L96" s="274" t="s">
        <v>31</v>
      </c>
      <c r="M96" s="280" t="s">
        <v>874</v>
      </c>
      <c r="N96" s="281">
        <v>2</v>
      </c>
      <c r="O96" s="281" t="s">
        <v>41</v>
      </c>
      <c r="P96" s="274"/>
      <c r="Q96" s="277" t="s">
        <v>889</v>
      </c>
      <c r="S96" s="274">
        <v>382</v>
      </c>
      <c r="T96" s="274" t="s">
        <v>338</v>
      </c>
      <c r="U96" s="274"/>
      <c r="V96" s="274"/>
      <c r="W96" s="274"/>
      <c r="X96" s="274"/>
      <c r="Y96" s="278"/>
      <c r="Z96" s="274"/>
      <c r="AA96" s="275"/>
      <c r="AB96" s="274"/>
      <c r="AC96" s="274" t="s">
        <v>808</v>
      </c>
      <c r="AD96" s="280" t="s">
        <v>31</v>
      </c>
      <c r="AE96" s="280" t="s">
        <v>32</v>
      </c>
      <c r="AF96" s="281">
        <v>3</v>
      </c>
      <c r="AG96" s="281" t="s">
        <v>41</v>
      </c>
      <c r="AH96" s="274"/>
      <c r="AI96" s="277" t="s">
        <v>809</v>
      </c>
      <c r="BA96" s="54" t="s">
        <v>612</v>
      </c>
      <c r="BE96" s="54" t="s">
        <v>5</v>
      </c>
      <c r="BF96" s="54">
        <v>352</v>
      </c>
      <c r="BG96" s="54" t="s">
        <v>517</v>
      </c>
      <c r="BH96" s="54" t="s">
        <v>31</v>
      </c>
      <c r="BI96" s="54" t="s">
        <v>452</v>
      </c>
      <c r="BJ96" s="54">
        <v>2</v>
      </c>
      <c r="BK96" s="54" t="s">
        <v>41</v>
      </c>
      <c r="BL96" s="54" t="s">
        <v>518</v>
      </c>
      <c r="BM96" s="54">
        <v>2004</v>
      </c>
      <c r="BN96" s="54">
        <v>11.02</v>
      </c>
      <c r="BO96" s="54" t="s">
        <v>453</v>
      </c>
      <c r="BP96" s="54">
        <v>2</v>
      </c>
      <c r="BR96" s="54">
        <v>131</v>
      </c>
      <c r="BU96" s="54" t="s">
        <v>519</v>
      </c>
    </row>
    <row r="97" spans="1:73" x14ac:dyDescent="0.2">
      <c r="A97" s="274">
        <v>527</v>
      </c>
      <c r="B97" s="274" t="s">
        <v>4</v>
      </c>
      <c r="C97" s="274"/>
      <c r="D97" s="274"/>
      <c r="E97" s="274"/>
      <c r="F97" s="274"/>
      <c r="G97" s="278"/>
      <c r="H97" s="274"/>
      <c r="I97" s="275"/>
      <c r="J97" s="274"/>
      <c r="K97" s="274" t="s">
        <v>890</v>
      </c>
      <c r="L97" s="274" t="s">
        <v>31</v>
      </c>
      <c r="M97" s="280" t="s">
        <v>874</v>
      </c>
      <c r="N97" s="281">
        <v>2</v>
      </c>
      <c r="O97" s="281" t="s">
        <v>41</v>
      </c>
      <c r="P97" s="274"/>
      <c r="Q97" s="277" t="s">
        <v>891</v>
      </c>
      <c r="S97" s="274">
        <v>383</v>
      </c>
      <c r="T97" s="274" t="s">
        <v>338</v>
      </c>
      <c r="U97" s="274"/>
      <c r="V97" s="274"/>
      <c r="W97" s="274"/>
      <c r="X97" s="274"/>
      <c r="Y97" s="278"/>
      <c r="Z97" s="274"/>
      <c r="AA97" s="275"/>
      <c r="AB97" s="274"/>
      <c r="AC97" s="274" t="s">
        <v>810</v>
      </c>
      <c r="AD97" s="280" t="s">
        <v>31</v>
      </c>
      <c r="AE97" s="280" t="s">
        <v>32</v>
      </c>
      <c r="AF97" s="281">
        <v>3</v>
      </c>
      <c r="AG97" s="281" t="s">
        <v>41</v>
      </c>
      <c r="AH97" s="274"/>
      <c r="AI97" s="277" t="s">
        <v>811</v>
      </c>
      <c r="BA97" s="54" t="s">
        <v>676</v>
      </c>
      <c r="BE97" s="54" t="s">
        <v>5</v>
      </c>
      <c r="BF97" s="54">
        <v>353</v>
      </c>
      <c r="BG97" s="54" t="s">
        <v>520</v>
      </c>
      <c r="BH97" s="54" t="s">
        <v>31</v>
      </c>
      <c r="BI97" s="54" t="s">
        <v>452</v>
      </c>
      <c r="BJ97" s="54">
        <v>2</v>
      </c>
      <c r="BK97" s="54" t="s">
        <v>41</v>
      </c>
      <c r="BL97" s="54" t="s">
        <v>521</v>
      </c>
      <c r="BM97" s="54">
        <v>2004</v>
      </c>
      <c r="BN97" s="54">
        <v>7.24</v>
      </c>
      <c r="BO97" s="54" t="s">
        <v>453</v>
      </c>
      <c r="BP97" s="54">
        <v>2</v>
      </c>
      <c r="BR97" s="54">
        <v>132</v>
      </c>
      <c r="BU97" s="54" t="s">
        <v>522</v>
      </c>
    </row>
    <row r="98" spans="1:73" x14ac:dyDescent="0.2">
      <c r="A98" s="274">
        <v>528</v>
      </c>
      <c r="B98" s="274" t="s">
        <v>4</v>
      </c>
      <c r="C98" s="274"/>
      <c r="D98" s="274"/>
      <c r="E98" s="274"/>
      <c r="F98" s="274"/>
      <c r="G98" s="278"/>
      <c r="H98" s="274"/>
      <c r="I98" s="275"/>
      <c r="J98" s="274"/>
      <c r="K98" s="274" t="s">
        <v>892</v>
      </c>
      <c r="L98" s="280" t="s">
        <v>31</v>
      </c>
      <c r="M98" s="280" t="s">
        <v>874</v>
      </c>
      <c r="N98" s="281">
        <v>2</v>
      </c>
      <c r="O98" s="281" t="s">
        <v>41</v>
      </c>
      <c r="P98" s="274"/>
      <c r="Q98" s="277" t="s">
        <v>893</v>
      </c>
      <c r="S98" s="274">
        <v>384</v>
      </c>
      <c r="T98" s="274" t="s">
        <v>338</v>
      </c>
      <c r="U98" s="274"/>
      <c r="V98" s="274"/>
      <c r="W98" s="274"/>
      <c r="X98" s="274"/>
      <c r="Y98" s="278"/>
      <c r="Z98" s="274"/>
      <c r="AA98" s="275"/>
      <c r="AB98" s="274"/>
      <c r="AC98" s="274" t="s">
        <v>812</v>
      </c>
      <c r="AD98" s="274" t="s">
        <v>31</v>
      </c>
      <c r="AE98" s="280" t="s">
        <v>32</v>
      </c>
      <c r="AF98" s="281">
        <v>3</v>
      </c>
      <c r="AG98" s="281" t="s">
        <v>41</v>
      </c>
      <c r="AH98" s="274"/>
      <c r="AI98" s="277" t="s">
        <v>813</v>
      </c>
      <c r="BA98" s="54" t="s">
        <v>677</v>
      </c>
      <c r="BE98" s="54" t="s">
        <v>5</v>
      </c>
      <c r="BF98" s="54">
        <v>360</v>
      </c>
      <c r="BG98" s="54" t="s">
        <v>523</v>
      </c>
      <c r="BH98" s="54" t="s">
        <v>31</v>
      </c>
      <c r="BI98" s="54" t="s">
        <v>452</v>
      </c>
      <c r="BJ98" s="54">
        <v>1</v>
      </c>
      <c r="BK98" s="54" t="s">
        <v>41</v>
      </c>
      <c r="BL98" s="54" t="s">
        <v>524</v>
      </c>
      <c r="BM98" s="54">
        <v>2006</v>
      </c>
      <c r="BN98" s="54">
        <v>2.16</v>
      </c>
      <c r="BO98" s="54" t="s">
        <v>453</v>
      </c>
      <c r="BP98" s="54">
        <v>2</v>
      </c>
      <c r="BQ98" s="54" t="s">
        <v>385</v>
      </c>
    </row>
    <row r="99" spans="1:73" x14ac:dyDescent="0.2">
      <c r="A99" s="274">
        <v>529</v>
      </c>
      <c r="B99" s="274" t="s">
        <v>4</v>
      </c>
      <c r="C99" s="274"/>
      <c r="D99" s="274"/>
      <c r="E99" s="274"/>
      <c r="F99" s="274"/>
      <c r="G99" s="278"/>
      <c r="H99" s="274"/>
      <c r="I99" s="275"/>
      <c r="J99" s="274"/>
      <c r="K99" s="274" t="s">
        <v>894</v>
      </c>
      <c r="L99" s="274" t="s">
        <v>31</v>
      </c>
      <c r="M99" s="280" t="s">
        <v>874</v>
      </c>
      <c r="N99" s="281">
        <v>2</v>
      </c>
      <c r="O99" s="281" t="s">
        <v>41</v>
      </c>
      <c r="P99" s="274"/>
      <c r="Q99" s="277" t="s">
        <v>895</v>
      </c>
      <c r="S99" s="274">
        <v>385</v>
      </c>
      <c r="T99" s="274" t="s">
        <v>338</v>
      </c>
      <c r="U99" s="274"/>
      <c r="V99" s="274"/>
      <c r="W99" s="274"/>
      <c r="X99" s="274"/>
      <c r="Y99" s="278"/>
      <c r="Z99" s="274"/>
      <c r="AA99" s="275"/>
      <c r="AB99" s="274"/>
      <c r="AC99" s="274" t="s">
        <v>814</v>
      </c>
      <c r="AD99" s="274" t="s">
        <v>31</v>
      </c>
      <c r="AE99" s="280" t="s">
        <v>32</v>
      </c>
      <c r="AF99" s="281">
        <v>3</v>
      </c>
      <c r="AG99" s="281" t="s">
        <v>41</v>
      </c>
      <c r="AH99" s="274"/>
      <c r="AI99" s="277" t="s">
        <v>815</v>
      </c>
      <c r="BA99" s="54" t="s">
        <v>678</v>
      </c>
      <c r="BE99" s="54" t="s">
        <v>5</v>
      </c>
      <c r="BF99" s="54">
        <v>361</v>
      </c>
      <c r="BG99" s="54" t="s">
        <v>525</v>
      </c>
      <c r="BH99" s="54" t="s">
        <v>31</v>
      </c>
      <c r="BI99" s="54" t="s">
        <v>452</v>
      </c>
      <c r="BJ99" s="54">
        <v>1</v>
      </c>
      <c r="BK99" s="54" t="s">
        <v>41</v>
      </c>
      <c r="BL99" s="54" t="s">
        <v>526</v>
      </c>
      <c r="BM99" s="54">
        <v>2005</v>
      </c>
      <c r="BN99" s="54">
        <v>5.03</v>
      </c>
      <c r="BO99" s="54" t="s">
        <v>453</v>
      </c>
      <c r="BP99" s="54">
        <v>2</v>
      </c>
    </row>
    <row r="100" spans="1:73" x14ac:dyDescent="0.2">
      <c r="A100" s="274">
        <v>530</v>
      </c>
      <c r="B100" s="274" t="s">
        <v>4</v>
      </c>
      <c r="C100" s="274"/>
      <c r="D100" s="274"/>
      <c r="E100" s="274"/>
      <c r="F100" s="274"/>
      <c r="G100" s="278"/>
      <c r="H100" s="274"/>
      <c r="I100" s="279"/>
      <c r="J100" s="274"/>
      <c r="K100" s="274" t="s">
        <v>896</v>
      </c>
      <c r="L100" s="280" t="s">
        <v>31</v>
      </c>
      <c r="M100" s="280" t="s">
        <v>874</v>
      </c>
      <c r="N100" s="281">
        <v>2</v>
      </c>
      <c r="O100" s="281" t="s">
        <v>41</v>
      </c>
      <c r="P100" s="274"/>
      <c r="Q100" s="277" t="s">
        <v>897</v>
      </c>
      <c r="S100" s="274">
        <v>386</v>
      </c>
      <c r="T100" s="274" t="s">
        <v>338</v>
      </c>
      <c r="U100" s="274"/>
      <c r="V100" s="274"/>
      <c r="W100" s="274"/>
      <c r="X100" s="274"/>
      <c r="Y100" s="278"/>
      <c r="Z100" s="274"/>
      <c r="AA100" s="275"/>
      <c r="AB100" s="274"/>
      <c r="AC100" s="274" t="s">
        <v>816</v>
      </c>
      <c r="AD100" s="280" t="s">
        <v>31</v>
      </c>
      <c r="AE100" s="280" t="s">
        <v>32</v>
      </c>
      <c r="AF100" s="281">
        <v>3</v>
      </c>
      <c r="AG100" s="281" t="s">
        <v>41</v>
      </c>
      <c r="AH100" s="274"/>
      <c r="AI100" s="277" t="s">
        <v>817</v>
      </c>
      <c r="BA100" s="54" t="s">
        <v>679</v>
      </c>
      <c r="BE100" s="54" t="s">
        <v>5</v>
      </c>
      <c r="BF100" s="54">
        <v>362</v>
      </c>
      <c r="BG100" s="54" t="s">
        <v>527</v>
      </c>
      <c r="BH100" s="54" t="s">
        <v>31</v>
      </c>
      <c r="BI100" s="54" t="s">
        <v>452</v>
      </c>
      <c r="BJ100" s="54">
        <v>1</v>
      </c>
      <c r="BK100" s="54" t="s">
        <v>41</v>
      </c>
      <c r="BL100" s="54" t="s">
        <v>528</v>
      </c>
      <c r="BM100" s="54">
        <v>2006</v>
      </c>
      <c r="BN100" s="54">
        <v>1.27</v>
      </c>
      <c r="BO100" s="54" t="s">
        <v>453</v>
      </c>
      <c r="BP100" s="54">
        <v>2</v>
      </c>
      <c r="BQ100" s="54" t="s">
        <v>385</v>
      </c>
    </row>
    <row r="101" spans="1:73" x14ac:dyDescent="0.2">
      <c r="A101" s="274">
        <v>531</v>
      </c>
      <c r="B101" s="274" t="s">
        <v>4</v>
      </c>
      <c r="C101" s="274"/>
      <c r="D101" s="274"/>
      <c r="E101" s="274"/>
      <c r="F101" s="274"/>
      <c r="G101" s="278"/>
      <c r="H101" s="274"/>
      <c r="I101" s="275"/>
      <c r="J101" s="274"/>
      <c r="K101" s="274" t="s">
        <v>898</v>
      </c>
      <c r="L101" s="280" t="s">
        <v>31</v>
      </c>
      <c r="M101" s="280" t="s">
        <v>899</v>
      </c>
      <c r="N101" s="281">
        <v>1</v>
      </c>
      <c r="O101" s="281" t="s">
        <v>41</v>
      </c>
      <c r="P101" s="274"/>
      <c r="Q101" s="277" t="s">
        <v>900</v>
      </c>
      <c r="S101" s="274">
        <v>387</v>
      </c>
      <c r="T101" s="274" t="s">
        <v>338</v>
      </c>
      <c r="U101" s="274"/>
      <c r="V101" s="274"/>
      <c r="W101" s="274"/>
      <c r="X101" s="274"/>
      <c r="Y101" s="278"/>
      <c r="Z101" s="274"/>
      <c r="AA101" s="275"/>
      <c r="AB101" s="274"/>
      <c r="AC101" s="274" t="s">
        <v>818</v>
      </c>
      <c r="AD101" s="274" t="s">
        <v>31</v>
      </c>
      <c r="AE101" s="280" t="s">
        <v>32</v>
      </c>
      <c r="AF101" s="281">
        <v>3</v>
      </c>
      <c r="AG101" s="281" t="s">
        <v>41</v>
      </c>
      <c r="AH101" s="274"/>
      <c r="AI101" s="277" t="s">
        <v>819</v>
      </c>
      <c r="BA101" s="54" t="s">
        <v>680</v>
      </c>
      <c r="BE101" s="54" t="s">
        <v>5</v>
      </c>
      <c r="BF101" s="54">
        <v>363</v>
      </c>
      <c r="BG101" s="54" t="s">
        <v>529</v>
      </c>
      <c r="BH101" s="54" t="s">
        <v>31</v>
      </c>
      <c r="BI101" s="54" t="s">
        <v>452</v>
      </c>
      <c r="BJ101" s="54">
        <v>1</v>
      </c>
      <c r="BK101" s="54" t="s">
        <v>41</v>
      </c>
      <c r="BL101" s="54" t="s">
        <v>530</v>
      </c>
      <c r="BM101" s="54">
        <v>2006</v>
      </c>
      <c r="BN101" s="54">
        <v>1.31</v>
      </c>
      <c r="BO101" s="54" t="s">
        <v>453</v>
      </c>
      <c r="BP101" s="54">
        <v>2</v>
      </c>
      <c r="BQ101" s="54" t="s">
        <v>385</v>
      </c>
    </row>
    <row r="102" spans="1:73" x14ac:dyDescent="0.2">
      <c r="A102" s="274">
        <v>600</v>
      </c>
      <c r="B102" s="274" t="s">
        <v>4</v>
      </c>
      <c r="C102" s="274"/>
      <c r="D102" s="274"/>
      <c r="E102" s="274"/>
      <c r="F102" s="274"/>
      <c r="G102" s="278"/>
      <c r="H102" s="274"/>
      <c r="I102" s="279"/>
      <c r="J102" s="274"/>
      <c r="K102" s="274" t="s">
        <v>901</v>
      </c>
      <c r="L102" s="280" t="s">
        <v>31</v>
      </c>
      <c r="M102" s="280" t="s">
        <v>902</v>
      </c>
      <c r="N102" s="281">
        <v>3</v>
      </c>
      <c r="O102" s="281" t="s">
        <v>41</v>
      </c>
      <c r="P102" s="274"/>
      <c r="Q102" s="277" t="s">
        <v>774</v>
      </c>
      <c r="S102" s="274">
        <v>388</v>
      </c>
      <c r="T102" s="274" t="s">
        <v>338</v>
      </c>
      <c r="U102" s="274"/>
      <c r="V102" s="274"/>
      <c r="W102" s="274"/>
      <c r="X102" s="274"/>
      <c r="Y102" s="278"/>
      <c r="Z102" s="274"/>
      <c r="AA102" s="279"/>
      <c r="AB102" s="274"/>
      <c r="AC102" s="274" t="s">
        <v>820</v>
      </c>
      <c r="AD102" s="280" t="s">
        <v>31</v>
      </c>
      <c r="AE102" s="280" t="s">
        <v>32</v>
      </c>
      <c r="AF102" s="281">
        <v>3</v>
      </c>
      <c r="AG102" s="281" t="s">
        <v>41</v>
      </c>
      <c r="AH102" s="274"/>
      <c r="AI102" s="277" t="s">
        <v>821</v>
      </c>
      <c r="BA102" s="54" t="s">
        <v>681</v>
      </c>
      <c r="BE102" s="54" t="s">
        <v>5</v>
      </c>
      <c r="BF102" s="54">
        <v>364</v>
      </c>
      <c r="BG102" s="54" t="s">
        <v>531</v>
      </c>
      <c r="BH102" s="54" t="s">
        <v>31</v>
      </c>
      <c r="BI102" s="54" t="s">
        <v>452</v>
      </c>
      <c r="BJ102" s="54">
        <v>1</v>
      </c>
      <c r="BK102" s="54" t="s">
        <v>41</v>
      </c>
      <c r="BL102" s="54" t="s">
        <v>532</v>
      </c>
      <c r="BM102" s="54">
        <v>2005</v>
      </c>
      <c r="BN102" s="54">
        <v>12.17</v>
      </c>
      <c r="BO102" s="54" t="s">
        <v>453</v>
      </c>
      <c r="BP102" s="54">
        <v>2</v>
      </c>
    </row>
    <row r="103" spans="1:73" x14ac:dyDescent="0.2">
      <c r="A103" s="274">
        <v>602</v>
      </c>
      <c r="B103" s="274" t="s">
        <v>4</v>
      </c>
      <c r="C103" s="274"/>
      <c r="D103" s="274"/>
      <c r="E103" s="274"/>
      <c r="F103" s="274"/>
      <c r="G103" s="278"/>
      <c r="H103" s="274"/>
      <c r="I103" s="279"/>
      <c r="J103" s="274"/>
      <c r="K103" s="274" t="s">
        <v>903</v>
      </c>
      <c r="L103" s="280" t="s">
        <v>31</v>
      </c>
      <c r="M103" s="280" t="s">
        <v>902</v>
      </c>
      <c r="N103" s="281">
        <v>2</v>
      </c>
      <c r="O103" s="281" t="s">
        <v>41</v>
      </c>
      <c r="P103" s="274"/>
      <c r="Q103" s="277" t="s">
        <v>904</v>
      </c>
      <c r="S103" s="274">
        <v>389</v>
      </c>
      <c r="T103" s="274" t="s">
        <v>338</v>
      </c>
      <c r="U103" s="274"/>
      <c r="V103" s="274"/>
      <c r="W103" s="274"/>
      <c r="X103" s="274"/>
      <c r="Y103" s="278"/>
      <c r="Z103" s="274"/>
      <c r="AA103" s="275"/>
      <c r="AB103" s="274"/>
      <c r="AC103" s="274" t="s">
        <v>822</v>
      </c>
      <c r="AD103" s="280" t="s">
        <v>31</v>
      </c>
      <c r="AE103" s="280" t="s">
        <v>32</v>
      </c>
      <c r="AF103" s="281">
        <v>3</v>
      </c>
      <c r="AG103" s="281" t="s">
        <v>41</v>
      </c>
      <c r="AH103" s="274"/>
      <c r="AI103" s="277" t="s">
        <v>823</v>
      </c>
      <c r="BA103" s="54" t="s">
        <v>455</v>
      </c>
      <c r="BE103" s="54" t="s">
        <v>5</v>
      </c>
      <c r="BF103" s="54">
        <v>365</v>
      </c>
      <c r="BG103" s="54" t="s">
        <v>533</v>
      </c>
      <c r="BH103" s="54" t="s">
        <v>31</v>
      </c>
      <c r="BI103" s="54" t="s">
        <v>452</v>
      </c>
      <c r="BJ103" s="54">
        <v>1</v>
      </c>
      <c r="BK103" s="54" t="s">
        <v>41</v>
      </c>
      <c r="BL103" s="54" t="s">
        <v>534</v>
      </c>
      <c r="BM103" s="54">
        <v>2005</v>
      </c>
      <c r="BN103" s="54">
        <v>4.0999999999999996</v>
      </c>
      <c r="BO103" s="54" t="s">
        <v>453</v>
      </c>
      <c r="BP103" s="54">
        <v>2</v>
      </c>
    </row>
    <row r="104" spans="1:73" x14ac:dyDescent="0.2">
      <c r="A104" s="274">
        <v>603</v>
      </c>
      <c r="B104" s="274" t="s">
        <v>4</v>
      </c>
      <c r="C104" s="274"/>
      <c r="D104" s="274"/>
      <c r="E104" s="274"/>
      <c r="F104" s="274"/>
      <c r="G104" s="278"/>
      <c r="H104" s="274"/>
      <c r="I104" s="279"/>
      <c r="J104" s="274"/>
      <c r="K104" s="274" t="s">
        <v>905</v>
      </c>
      <c r="L104" s="280" t="s">
        <v>31</v>
      </c>
      <c r="M104" s="280" t="s">
        <v>902</v>
      </c>
      <c r="N104" s="281">
        <v>1</v>
      </c>
      <c r="O104" s="281" t="s">
        <v>41</v>
      </c>
      <c r="P104" s="274"/>
      <c r="Q104" s="277" t="s">
        <v>906</v>
      </c>
      <c r="S104" s="274">
        <v>390</v>
      </c>
      <c r="T104" s="274" t="s">
        <v>338</v>
      </c>
      <c r="U104" s="274"/>
      <c r="V104" s="274"/>
      <c r="W104" s="274"/>
      <c r="X104" s="274"/>
      <c r="Y104" s="278"/>
      <c r="Z104" s="274"/>
      <c r="AA104" s="279"/>
      <c r="AB104" s="274"/>
      <c r="AC104" s="274" t="s">
        <v>824</v>
      </c>
      <c r="AD104" s="280" t="s">
        <v>31</v>
      </c>
      <c r="AE104" s="280" t="s">
        <v>32</v>
      </c>
      <c r="AF104" s="281">
        <v>3</v>
      </c>
      <c r="AG104" s="281" t="s">
        <v>41</v>
      </c>
      <c r="AH104" s="274"/>
      <c r="AI104" s="277" t="s">
        <v>825</v>
      </c>
      <c r="BA104" s="54" t="s">
        <v>480</v>
      </c>
      <c r="BE104" s="54" t="s">
        <v>5</v>
      </c>
      <c r="BF104" s="54">
        <v>366</v>
      </c>
      <c r="BG104" s="54" t="s">
        <v>535</v>
      </c>
      <c r="BH104" s="54" t="s">
        <v>31</v>
      </c>
      <c r="BI104" s="54" t="s">
        <v>452</v>
      </c>
      <c r="BJ104" s="54">
        <v>1</v>
      </c>
      <c r="BK104" s="54" t="s">
        <v>41</v>
      </c>
      <c r="BL104" s="54" t="s">
        <v>536</v>
      </c>
      <c r="BM104" s="54">
        <v>2005</v>
      </c>
      <c r="BN104" s="54">
        <v>6.21</v>
      </c>
      <c r="BO104" s="54" t="s">
        <v>453</v>
      </c>
      <c r="BP104" s="54">
        <v>2</v>
      </c>
    </row>
    <row r="105" spans="1:73" x14ac:dyDescent="0.2">
      <c r="A105" s="274">
        <v>604</v>
      </c>
      <c r="B105" s="274" t="s">
        <v>4</v>
      </c>
      <c r="C105" s="274"/>
      <c r="D105" s="274"/>
      <c r="E105" s="274"/>
      <c r="F105" s="274"/>
      <c r="G105" s="278"/>
      <c r="H105" s="274"/>
      <c r="I105" s="279"/>
      <c r="J105" s="274"/>
      <c r="K105" s="274" t="s">
        <v>907</v>
      </c>
      <c r="L105" s="280" t="s">
        <v>31</v>
      </c>
      <c r="M105" s="280" t="s">
        <v>902</v>
      </c>
      <c r="N105" s="281">
        <v>1</v>
      </c>
      <c r="O105" s="281" t="s">
        <v>41</v>
      </c>
      <c r="P105" s="274"/>
      <c r="Q105" s="277" t="s">
        <v>908</v>
      </c>
      <c r="S105" s="274">
        <v>391</v>
      </c>
      <c r="T105" s="274" t="s">
        <v>338</v>
      </c>
      <c r="U105" s="274"/>
      <c r="V105" s="274"/>
      <c r="W105" s="274"/>
      <c r="X105" s="274"/>
      <c r="Y105" s="278"/>
      <c r="Z105" s="274"/>
      <c r="AA105" s="279"/>
      <c r="AB105" s="274"/>
      <c r="AC105" s="274" t="s">
        <v>826</v>
      </c>
      <c r="AD105" s="280" t="s">
        <v>31</v>
      </c>
      <c r="AE105" s="280" t="s">
        <v>32</v>
      </c>
      <c r="AF105" s="281">
        <v>3</v>
      </c>
      <c r="AG105" s="281" t="s">
        <v>41</v>
      </c>
      <c r="AH105" s="274"/>
      <c r="AI105" s="277" t="s">
        <v>1198</v>
      </c>
      <c r="BA105" s="54" t="s">
        <v>682</v>
      </c>
      <c r="BE105" s="54" t="s">
        <v>5</v>
      </c>
      <c r="BF105" s="54">
        <v>367</v>
      </c>
      <c r="BG105" s="54" t="s">
        <v>537</v>
      </c>
      <c r="BH105" s="54" t="s">
        <v>31</v>
      </c>
      <c r="BI105" s="54" t="s">
        <v>452</v>
      </c>
      <c r="BJ105" s="54">
        <v>1</v>
      </c>
      <c r="BK105" s="54" t="s">
        <v>41</v>
      </c>
      <c r="BL105" s="54" t="s">
        <v>538</v>
      </c>
      <c r="BM105" s="54">
        <v>2005</v>
      </c>
      <c r="BN105" s="54">
        <v>9.3000000000000007</v>
      </c>
      <c r="BO105" s="54" t="s">
        <v>453</v>
      </c>
      <c r="BP105" s="54">
        <v>2</v>
      </c>
    </row>
    <row r="106" spans="1:73" x14ac:dyDescent="0.2">
      <c r="A106" s="274">
        <v>605</v>
      </c>
      <c r="B106" s="274" t="s">
        <v>4</v>
      </c>
      <c r="C106" s="274"/>
      <c r="D106" s="274"/>
      <c r="E106" s="274"/>
      <c r="F106" s="274"/>
      <c r="G106" s="278"/>
      <c r="H106" s="274"/>
      <c r="I106" s="279"/>
      <c r="J106" s="274"/>
      <c r="K106" s="274" t="s">
        <v>909</v>
      </c>
      <c r="L106" s="280" t="s">
        <v>31</v>
      </c>
      <c r="M106" s="280" t="s">
        <v>902</v>
      </c>
      <c r="N106" s="281">
        <v>1</v>
      </c>
      <c r="O106" s="281" t="s">
        <v>41</v>
      </c>
      <c r="P106" s="274"/>
      <c r="Q106" s="277" t="s">
        <v>910</v>
      </c>
      <c r="S106" s="274">
        <v>392</v>
      </c>
      <c r="T106" s="274" t="s">
        <v>338</v>
      </c>
      <c r="U106" s="274"/>
      <c r="V106" s="274"/>
      <c r="W106" s="274"/>
      <c r="X106" s="274"/>
      <c r="Y106" s="278"/>
      <c r="Z106" s="274"/>
      <c r="AA106" s="279"/>
      <c r="AB106" s="274"/>
      <c r="AC106" s="274" t="s">
        <v>827</v>
      </c>
      <c r="AD106" s="280" t="s">
        <v>31</v>
      </c>
      <c r="AE106" s="280" t="s">
        <v>32</v>
      </c>
      <c r="AF106" s="281">
        <v>3</v>
      </c>
      <c r="AG106" s="281" t="s">
        <v>41</v>
      </c>
      <c r="AH106" s="274"/>
      <c r="AI106" s="277" t="s">
        <v>828</v>
      </c>
      <c r="BA106" s="54" t="s">
        <v>683</v>
      </c>
      <c r="BE106" s="54" t="s">
        <v>5</v>
      </c>
      <c r="BF106" s="54">
        <v>368</v>
      </c>
      <c r="BG106" s="54" t="s">
        <v>539</v>
      </c>
      <c r="BH106" s="54" t="s">
        <v>31</v>
      </c>
      <c r="BI106" s="54" t="s">
        <v>452</v>
      </c>
      <c r="BJ106" s="54">
        <v>1</v>
      </c>
      <c r="BK106" s="54" t="s">
        <v>41</v>
      </c>
      <c r="BL106" s="54" t="s">
        <v>540</v>
      </c>
      <c r="BM106" s="54">
        <v>2005</v>
      </c>
      <c r="BN106" s="54">
        <v>8.0399999999999991</v>
      </c>
      <c r="BO106" s="54" t="s">
        <v>453</v>
      </c>
      <c r="BP106" s="54">
        <v>2</v>
      </c>
    </row>
    <row r="107" spans="1:73" x14ac:dyDescent="0.2">
      <c r="A107" s="274">
        <v>606</v>
      </c>
      <c r="B107" s="274" t="s">
        <v>4</v>
      </c>
      <c r="C107" s="274"/>
      <c r="D107" s="274"/>
      <c r="E107" s="274"/>
      <c r="F107" s="274"/>
      <c r="G107" s="278"/>
      <c r="H107" s="274"/>
      <c r="I107" s="279"/>
      <c r="J107" s="274"/>
      <c r="K107" s="274" t="s">
        <v>911</v>
      </c>
      <c r="L107" s="280" t="s">
        <v>31</v>
      </c>
      <c r="M107" s="280" t="s">
        <v>902</v>
      </c>
      <c r="N107" s="281">
        <v>1</v>
      </c>
      <c r="O107" s="281" t="s">
        <v>41</v>
      </c>
      <c r="P107" s="274"/>
      <c r="Q107" s="277" t="s">
        <v>912</v>
      </c>
      <c r="S107" s="274">
        <v>393</v>
      </c>
      <c r="T107" s="274" t="s">
        <v>338</v>
      </c>
      <c r="U107" s="274"/>
      <c r="V107" s="274"/>
      <c r="W107" s="274"/>
      <c r="X107" s="274"/>
      <c r="Y107" s="278"/>
      <c r="Z107" s="274"/>
      <c r="AA107" s="279"/>
      <c r="AB107" s="274"/>
      <c r="AC107" s="274" t="s">
        <v>829</v>
      </c>
      <c r="AD107" s="280" t="s">
        <v>31</v>
      </c>
      <c r="AE107" s="280" t="s">
        <v>32</v>
      </c>
      <c r="AF107" s="281">
        <v>3</v>
      </c>
      <c r="AG107" s="281" t="s">
        <v>41</v>
      </c>
      <c r="AH107" s="274"/>
      <c r="AI107" s="277" t="s">
        <v>830</v>
      </c>
      <c r="BA107" s="54" t="s">
        <v>684</v>
      </c>
      <c r="BE107" s="54" t="s">
        <v>5</v>
      </c>
      <c r="BF107" s="54">
        <v>369</v>
      </c>
      <c r="BG107" s="54" t="s">
        <v>541</v>
      </c>
      <c r="BH107" s="54" t="s">
        <v>31</v>
      </c>
      <c r="BI107" s="54" t="s">
        <v>452</v>
      </c>
      <c r="BJ107" s="54">
        <v>1</v>
      </c>
      <c r="BK107" s="54" t="s">
        <v>41</v>
      </c>
      <c r="BL107" s="54" t="s">
        <v>542</v>
      </c>
      <c r="BM107" s="54">
        <v>2006</v>
      </c>
      <c r="BN107" s="54">
        <v>2.16</v>
      </c>
      <c r="BO107" s="54" t="s">
        <v>453</v>
      </c>
      <c r="BP107" s="54">
        <v>2</v>
      </c>
      <c r="BQ107" s="54" t="s">
        <v>385</v>
      </c>
    </row>
    <row r="108" spans="1:73" x14ac:dyDescent="0.2">
      <c r="A108" s="274">
        <v>701</v>
      </c>
      <c r="B108" s="274" t="s">
        <v>4</v>
      </c>
      <c r="C108" s="274"/>
      <c r="D108" s="274"/>
      <c r="E108" s="274"/>
      <c r="F108" s="274"/>
      <c r="G108" s="278"/>
      <c r="H108" s="274"/>
      <c r="I108" s="279"/>
      <c r="J108" s="274"/>
      <c r="K108" s="274" t="s">
        <v>913</v>
      </c>
      <c r="L108" s="280" t="s">
        <v>31</v>
      </c>
      <c r="M108" s="280" t="s">
        <v>63</v>
      </c>
      <c r="N108" s="281">
        <v>1</v>
      </c>
      <c r="O108" s="281" t="s">
        <v>41</v>
      </c>
      <c r="P108" s="274"/>
      <c r="Q108" s="283" t="s">
        <v>914</v>
      </c>
      <c r="S108" s="274">
        <v>394</v>
      </c>
      <c r="T108" s="274" t="s">
        <v>338</v>
      </c>
      <c r="U108" s="274"/>
      <c r="V108" s="274"/>
      <c r="W108" s="274"/>
      <c r="X108" s="274"/>
      <c r="Y108" s="278"/>
      <c r="Z108" s="274"/>
      <c r="AA108" s="279"/>
      <c r="AB108" s="274"/>
      <c r="AC108" s="274" t="s">
        <v>831</v>
      </c>
      <c r="AD108" s="280" t="s">
        <v>31</v>
      </c>
      <c r="AE108" s="280" t="s">
        <v>32</v>
      </c>
      <c r="AF108" s="281">
        <v>3</v>
      </c>
      <c r="AG108" s="281" t="s">
        <v>41</v>
      </c>
      <c r="AH108" s="274"/>
      <c r="AI108" s="277" t="s">
        <v>832</v>
      </c>
      <c r="BA108" s="54" t="s">
        <v>685</v>
      </c>
      <c r="BE108" s="54" t="s">
        <v>5</v>
      </c>
      <c r="BF108" s="54">
        <v>571</v>
      </c>
      <c r="BG108" s="54" t="s">
        <v>543</v>
      </c>
      <c r="BH108" s="54" t="s">
        <v>31</v>
      </c>
      <c r="BI108" s="54" t="s">
        <v>337</v>
      </c>
      <c r="BJ108" s="54">
        <v>3</v>
      </c>
      <c r="BK108" s="54" t="s">
        <v>41</v>
      </c>
      <c r="BL108" s="54" t="s">
        <v>314</v>
      </c>
      <c r="BM108" s="54">
        <v>2004</v>
      </c>
      <c r="BN108" s="54">
        <v>2.21</v>
      </c>
      <c r="BO108" s="54" t="s">
        <v>402</v>
      </c>
      <c r="BP108" s="54">
        <v>2</v>
      </c>
      <c r="BQ108" s="54" t="s">
        <v>385</v>
      </c>
      <c r="BR108" s="54">
        <v>134</v>
      </c>
      <c r="BU108" s="54" t="s">
        <v>544</v>
      </c>
    </row>
    <row r="109" spans="1:73" x14ac:dyDescent="0.2">
      <c r="A109" s="274">
        <v>847</v>
      </c>
      <c r="B109" s="274" t="s">
        <v>4</v>
      </c>
      <c r="C109" s="274"/>
      <c r="D109" s="274"/>
      <c r="E109" s="274"/>
      <c r="F109" s="274"/>
      <c r="G109" s="278"/>
      <c r="H109" s="274"/>
      <c r="I109" s="279"/>
      <c r="J109" s="274"/>
      <c r="K109" s="274" t="s">
        <v>915</v>
      </c>
      <c r="L109" s="280" t="s">
        <v>31</v>
      </c>
      <c r="M109" s="280" t="s">
        <v>916</v>
      </c>
      <c r="N109" s="281">
        <v>3</v>
      </c>
      <c r="O109" s="281" t="s">
        <v>41</v>
      </c>
      <c r="P109" s="274"/>
      <c r="Q109" s="283" t="s">
        <v>775</v>
      </c>
      <c r="S109" s="274">
        <v>560</v>
      </c>
      <c r="T109" s="274" t="s">
        <v>338</v>
      </c>
      <c r="U109" s="274"/>
      <c r="V109" s="274"/>
      <c r="W109" s="274"/>
      <c r="X109" s="274"/>
      <c r="Y109" s="278"/>
      <c r="Z109" s="274"/>
      <c r="AA109" s="279"/>
      <c r="AB109" s="274"/>
      <c r="AC109" s="274" t="s">
        <v>1199</v>
      </c>
      <c r="AD109" s="280" t="s">
        <v>31</v>
      </c>
      <c r="AE109" s="280" t="s">
        <v>1200</v>
      </c>
      <c r="AF109" s="281">
        <v>3</v>
      </c>
      <c r="AG109" s="281" t="s">
        <v>41</v>
      </c>
      <c r="AH109" s="274"/>
      <c r="AI109" s="277" t="s">
        <v>833</v>
      </c>
      <c r="BA109" s="54" t="s">
        <v>686</v>
      </c>
      <c r="BE109" s="54" t="s">
        <v>5</v>
      </c>
      <c r="BF109" s="54">
        <v>572</v>
      </c>
      <c r="BG109" s="54" t="s">
        <v>545</v>
      </c>
      <c r="BH109" s="54" t="s">
        <v>31</v>
      </c>
      <c r="BI109" s="54" t="s">
        <v>337</v>
      </c>
      <c r="BJ109" s="54">
        <v>3</v>
      </c>
      <c r="BK109" s="54" t="s">
        <v>41</v>
      </c>
      <c r="BL109" s="54" t="s">
        <v>315</v>
      </c>
      <c r="BM109" s="54">
        <v>2003</v>
      </c>
      <c r="BN109" s="54">
        <v>11.03</v>
      </c>
      <c r="BO109" s="54" t="s">
        <v>402</v>
      </c>
      <c r="BP109" s="54">
        <v>2</v>
      </c>
      <c r="BR109" s="54">
        <v>135</v>
      </c>
      <c r="BU109" s="54" t="s">
        <v>546</v>
      </c>
    </row>
    <row r="110" spans="1:73" x14ac:dyDescent="0.2">
      <c r="A110" s="274">
        <v>848</v>
      </c>
      <c r="B110" s="274" t="s">
        <v>4</v>
      </c>
      <c r="C110" s="274"/>
      <c r="D110" s="274"/>
      <c r="E110" s="274"/>
      <c r="F110" s="274"/>
      <c r="G110" s="278"/>
      <c r="H110" s="274"/>
      <c r="I110" s="279"/>
      <c r="J110" s="274"/>
      <c r="K110" s="274" t="s">
        <v>917</v>
      </c>
      <c r="L110" s="280" t="s">
        <v>31</v>
      </c>
      <c r="M110" s="280" t="s">
        <v>916</v>
      </c>
      <c r="N110" s="281">
        <v>3</v>
      </c>
      <c r="O110" s="281" t="s">
        <v>41</v>
      </c>
      <c r="P110" s="274"/>
      <c r="Q110" s="283" t="s">
        <v>776</v>
      </c>
      <c r="S110" s="274">
        <v>561</v>
      </c>
      <c r="T110" s="274" t="s">
        <v>338</v>
      </c>
      <c r="U110" s="274"/>
      <c r="V110" s="274"/>
      <c r="W110" s="274"/>
      <c r="X110" s="274"/>
      <c r="Y110" s="278"/>
      <c r="Z110" s="274"/>
      <c r="AA110" s="279"/>
      <c r="AB110" s="274"/>
      <c r="AC110" s="274" t="s">
        <v>1201</v>
      </c>
      <c r="AD110" s="280" t="s">
        <v>31</v>
      </c>
      <c r="AE110" s="280" t="s">
        <v>1200</v>
      </c>
      <c r="AF110" s="281">
        <v>3</v>
      </c>
      <c r="AG110" s="281" t="s">
        <v>41</v>
      </c>
      <c r="AH110" s="274"/>
      <c r="AI110" s="283" t="s">
        <v>834</v>
      </c>
      <c r="BA110" s="54" t="s">
        <v>687</v>
      </c>
      <c r="BE110" s="54" t="s">
        <v>5</v>
      </c>
      <c r="BF110" s="54">
        <v>573</v>
      </c>
      <c r="BG110" s="54" t="s">
        <v>547</v>
      </c>
      <c r="BH110" s="54" t="s">
        <v>31</v>
      </c>
      <c r="BI110" s="54" t="s">
        <v>337</v>
      </c>
      <c r="BJ110" s="54">
        <v>3</v>
      </c>
      <c r="BK110" s="54" t="s">
        <v>41</v>
      </c>
      <c r="BL110" s="54" t="s">
        <v>316</v>
      </c>
      <c r="BM110" s="54">
        <v>2003</v>
      </c>
      <c r="BN110" s="54">
        <v>10.1</v>
      </c>
      <c r="BO110" s="54" t="s">
        <v>402</v>
      </c>
      <c r="BP110" s="54">
        <v>2</v>
      </c>
      <c r="BR110" s="54">
        <v>136</v>
      </c>
      <c r="BU110" s="54" t="s">
        <v>548</v>
      </c>
    </row>
    <row r="111" spans="1:73" x14ac:dyDescent="0.2">
      <c r="A111" s="274">
        <v>849</v>
      </c>
      <c r="B111" s="274" t="s">
        <v>4</v>
      </c>
      <c r="C111" s="274"/>
      <c r="D111" s="274"/>
      <c r="E111" s="274"/>
      <c r="F111" s="274"/>
      <c r="G111" s="278"/>
      <c r="H111" s="274"/>
      <c r="I111" s="279"/>
      <c r="J111" s="274"/>
      <c r="K111" s="274" t="s">
        <v>918</v>
      </c>
      <c r="L111" s="280" t="s">
        <v>31</v>
      </c>
      <c r="M111" s="280" t="s">
        <v>916</v>
      </c>
      <c r="N111" s="281">
        <v>1</v>
      </c>
      <c r="O111" s="281" t="s">
        <v>41</v>
      </c>
      <c r="P111" s="274"/>
      <c r="Q111" s="283" t="s">
        <v>919</v>
      </c>
      <c r="S111" s="274">
        <v>562</v>
      </c>
      <c r="T111" s="274" t="s">
        <v>338</v>
      </c>
      <c r="U111" s="274"/>
      <c r="V111" s="274"/>
      <c r="W111" s="274"/>
      <c r="X111" s="274"/>
      <c r="Y111" s="278"/>
      <c r="Z111" s="274"/>
      <c r="AA111" s="279"/>
      <c r="AB111" s="274"/>
      <c r="AC111" s="274" t="s">
        <v>1202</v>
      </c>
      <c r="AD111" s="280" t="s">
        <v>31</v>
      </c>
      <c r="AE111" s="280" t="s">
        <v>1200</v>
      </c>
      <c r="AF111" s="281">
        <v>3</v>
      </c>
      <c r="AG111" s="281" t="s">
        <v>41</v>
      </c>
      <c r="AH111" s="274"/>
      <c r="AI111" s="283" t="s">
        <v>835</v>
      </c>
      <c r="BA111" s="54" t="s">
        <v>688</v>
      </c>
      <c r="BE111" s="54" t="s">
        <v>5</v>
      </c>
      <c r="BF111" s="54">
        <v>574</v>
      </c>
      <c r="BG111" s="54" t="s">
        <v>549</v>
      </c>
      <c r="BH111" s="54" t="s">
        <v>31</v>
      </c>
      <c r="BI111" s="54" t="s">
        <v>337</v>
      </c>
      <c r="BJ111" s="54">
        <v>3</v>
      </c>
      <c r="BK111" s="54" t="s">
        <v>41</v>
      </c>
      <c r="BL111" s="54" t="s">
        <v>317</v>
      </c>
      <c r="BM111" s="54">
        <v>2003</v>
      </c>
      <c r="BN111" s="54">
        <v>10.210000000000001</v>
      </c>
      <c r="BO111" s="54" t="s">
        <v>402</v>
      </c>
      <c r="BP111" s="54">
        <v>2</v>
      </c>
      <c r="BR111" s="54">
        <v>137</v>
      </c>
      <c r="BU111" s="54" t="s">
        <v>461</v>
      </c>
    </row>
    <row r="112" spans="1:73" x14ac:dyDescent="0.2">
      <c r="A112" s="274">
        <v>850</v>
      </c>
      <c r="B112" s="274" t="s">
        <v>4</v>
      </c>
      <c r="C112" s="274"/>
      <c r="D112" s="274"/>
      <c r="E112" s="274"/>
      <c r="F112" s="274"/>
      <c r="G112" s="278"/>
      <c r="H112" s="274"/>
      <c r="I112" s="279"/>
      <c r="J112" s="274"/>
      <c r="K112" s="274" t="s">
        <v>920</v>
      </c>
      <c r="L112" s="280" t="s">
        <v>31</v>
      </c>
      <c r="M112" s="280" t="s">
        <v>916</v>
      </c>
      <c r="N112" s="281">
        <v>1</v>
      </c>
      <c r="O112" s="281" t="s">
        <v>41</v>
      </c>
      <c r="P112" s="274"/>
      <c r="Q112" s="277" t="s">
        <v>921</v>
      </c>
      <c r="S112" s="274">
        <v>563</v>
      </c>
      <c r="T112" s="274" t="s">
        <v>338</v>
      </c>
      <c r="U112" s="274"/>
      <c r="V112" s="274"/>
      <c r="W112" s="274"/>
      <c r="X112" s="274"/>
      <c r="Y112" s="278"/>
      <c r="Z112" s="274"/>
      <c r="AA112" s="279"/>
      <c r="AB112" s="274"/>
      <c r="AC112" s="274" t="s">
        <v>1203</v>
      </c>
      <c r="AD112" s="280" t="s">
        <v>31</v>
      </c>
      <c r="AE112" s="280" t="s">
        <v>1200</v>
      </c>
      <c r="AF112" s="281">
        <v>3</v>
      </c>
      <c r="AG112" s="281" t="s">
        <v>41</v>
      </c>
      <c r="AH112" s="274"/>
      <c r="AI112" s="283" t="s">
        <v>836</v>
      </c>
      <c r="BA112" s="54" t="s">
        <v>689</v>
      </c>
      <c r="BE112" s="54" t="s">
        <v>5</v>
      </c>
      <c r="BF112" s="54">
        <v>575</v>
      </c>
      <c r="BG112" s="54" t="s">
        <v>550</v>
      </c>
      <c r="BH112" s="54" t="s">
        <v>31</v>
      </c>
      <c r="BI112" s="54" t="s">
        <v>337</v>
      </c>
      <c r="BJ112" s="54">
        <v>3</v>
      </c>
      <c r="BK112" s="54" t="s">
        <v>41</v>
      </c>
      <c r="BL112" s="54" t="s">
        <v>318</v>
      </c>
      <c r="BM112" s="54">
        <v>2003</v>
      </c>
      <c r="BN112" s="54">
        <v>8.0299999999999994</v>
      </c>
      <c r="BO112" s="54" t="s">
        <v>402</v>
      </c>
      <c r="BP112" s="54">
        <v>2</v>
      </c>
      <c r="BR112" s="54">
        <v>138</v>
      </c>
      <c r="BU112" s="54" t="s">
        <v>551</v>
      </c>
    </row>
    <row r="113" spans="1:73" x14ac:dyDescent="0.2">
      <c r="A113" s="274"/>
      <c r="B113" s="274"/>
      <c r="C113" s="274"/>
      <c r="D113" s="274"/>
      <c r="E113" s="274"/>
      <c r="F113" s="274"/>
      <c r="G113" s="278"/>
      <c r="H113" s="274"/>
      <c r="I113" s="279"/>
      <c r="J113" s="274"/>
      <c r="K113" s="274"/>
      <c r="L113" s="280"/>
      <c r="M113" s="280"/>
      <c r="N113" s="281"/>
      <c r="O113" s="281"/>
      <c r="P113" s="274"/>
      <c r="Q113" s="277"/>
      <c r="S113" s="274">
        <v>564</v>
      </c>
      <c r="T113" s="274" t="s">
        <v>338</v>
      </c>
      <c r="U113" s="274"/>
      <c r="V113" s="274"/>
      <c r="W113" s="274"/>
      <c r="X113" s="274"/>
      <c r="Y113" s="278"/>
      <c r="Z113" s="274"/>
      <c r="AA113" s="279"/>
      <c r="AB113" s="274"/>
      <c r="AC113" s="274" t="s">
        <v>1204</v>
      </c>
      <c r="AD113" s="280" t="s">
        <v>31</v>
      </c>
      <c r="AE113" s="280" t="s">
        <v>1200</v>
      </c>
      <c r="AF113" s="281">
        <v>2</v>
      </c>
      <c r="AG113" s="281" t="s">
        <v>41</v>
      </c>
      <c r="AH113" s="274"/>
      <c r="AI113" s="283" t="s">
        <v>1205</v>
      </c>
      <c r="BA113" s="54" t="s">
        <v>690</v>
      </c>
      <c r="BE113" s="54" t="s">
        <v>5</v>
      </c>
      <c r="BF113" s="54">
        <v>576</v>
      </c>
      <c r="BG113" s="54" t="s">
        <v>552</v>
      </c>
      <c r="BH113" s="54" t="s">
        <v>31</v>
      </c>
      <c r="BI113" s="54" t="s">
        <v>337</v>
      </c>
      <c r="BJ113" s="54">
        <v>3</v>
      </c>
      <c r="BK113" s="54" t="s">
        <v>41</v>
      </c>
      <c r="BL113" s="54" t="s">
        <v>319</v>
      </c>
      <c r="BM113" s="54">
        <v>2003</v>
      </c>
      <c r="BN113" s="54">
        <v>8.0299999999999994</v>
      </c>
      <c r="BO113" s="54" t="s">
        <v>402</v>
      </c>
      <c r="BP113" s="54">
        <v>2</v>
      </c>
      <c r="BR113" s="54">
        <v>139</v>
      </c>
      <c r="BU113" s="54" t="s">
        <v>551</v>
      </c>
    </row>
    <row r="114" spans="1:73" x14ac:dyDescent="0.2">
      <c r="A114" s="274"/>
      <c r="B114" s="274"/>
      <c r="C114" s="274"/>
      <c r="D114" s="274"/>
      <c r="E114" s="274"/>
      <c r="F114" s="274"/>
      <c r="G114" s="278"/>
      <c r="H114" s="274"/>
      <c r="I114" s="279"/>
      <c r="J114" s="274"/>
      <c r="K114" s="274"/>
      <c r="L114" s="280"/>
      <c r="M114" s="280"/>
      <c r="N114" s="281"/>
      <c r="O114" s="281"/>
      <c r="P114" s="274"/>
      <c r="Q114" s="277"/>
      <c r="S114" s="274">
        <v>565</v>
      </c>
      <c r="T114" s="274" t="s">
        <v>338</v>
      </c>
      <c r="U114" s="274"/>
      <c r="V114" s="274"/>
      <c r="W114" s="274"/>
      <c r="X114" s="274"/>
      <c r="Y114" s="278"/>
      <c r="Z114" s="274"/>
      <c r="AA114" s="279"/>
      <c r="AB114" s="274"/>
      <c r="AC114" s="274" t="s">
        <v>1206</v>
      </c>
      <c r="AD114" s="280" t="s">
        <v>31</v>
      </c>
      <c r="AE114" s="280" t="s">
        <v>1200</v>
      </c>
      <c r="AF114" s="281">
        <v>2</v>
      </c>
      <c r="AG114" s="281" t="s">
        <v>41</v>
      </c>
      <c r="AH114" s="274"/>
      <c r="AI114" s="277" t="s">
        <v>1207</v>
      </c>
      <c r="BA114" s="54" t="s">
        <v>691</v>
      </c>
      <c r="BE114" s="54" t="s">
        <v>5</v>
      </c>
      <c r="BF114" s="54">
        <v>578</v>
      </c>
      <c r="BG114" s="54" t="s">
        <v>553</v>
      </c>
      <c r="BH114" s="54" t="s">
        <v>31</v>
      </c>
      <c r="BI114" s="54" t="s">
        <v>337</v>
      </c>
      <c r="BJ114" s="54">
        <v>3</v>
      </c>
      <c r="BK114" s="54" t="s">
        <v>41</v>
      </c>
      <c r="BL114" s="54" t="s">
        <v>320</v>
      </c>
      <c r="BM114" s="54">
        <v>2003</v>
      </c>
      <c r="BN114" s="54">
        <v>4.08</v>
      </c>
      <c r="BO114" s="54" t="s">
        <v>402</v>
      </c>
      <c r="BP114" s="54">
        <v>2</v>
      </c>
      <c r="BR114" s="54">
        <v>140</v>
      </c>
      <c r="BU114" s="54" t="s">
        <v>554</v>
      </c>
    </row>
    <row r="115" spans="1:73" x14ac:dyDescent="0.2">
      <c r="A115" s="274"/>
      <c r="B115" s="274"/>
      <c r="C115" s="274"/>
      <c r="D115" s="274"/>
      <c r="E115" s="274"/>
      <c r="F115" s="274"/>
      <c r="G115" s="278"/>
      <c r="H115" s="274"/>
      <c r="I115" s="279"/>
      <c r="J115" s="274"/>
      <c r="K115" s="274"/>
      <c r="L115" s="280"/>
      <c r="M115" s="280"/>
      <c r="N115" s="281"/>
      <c r="O115" s="281"/>
      <c r="P115" s="274"/>
      <c r="Q115" s="277"/>
      <c r="S115" s="274">
        <v>566</v>
      </c>
      <c r="T115" s="274" t="s">
        <v>338</v>
      </c>
      <c r="U115" s="274"/>
      <c r="V115" s="274"/>
      <c r="W115" s="274"/>
      <c r="X115" s="274"/>
      <c r="Y115" s="278"/>
      <c r="Z115" s="274"/>
      <c r="AA115" s="279"/>
      <c r="AB115" s="274"/>
      <c r="AC115" s="274" t="s">
        <v>1208</v>
      </c>
      <c r="AD115" s="280" t="s">
        <v>31</v>
      </c>
      <c r="AE115" s="280" t="s">
        <v>1200</v>
      </c>
      <c r="AF115" s="281">
        <v>2</v>
      </c>
      <c r="AG115" s="281" t="s">
        <v>41</v>
      </c>
      <c r="AH115" s="274"/>
      <c r="AI115" s="277" t="s">
        <v>1209</v>
      </c>
      <c r="BA115" s="54" t="s">
        <v>692</v>
      </c>
      <c r="BE115" s="54" t="s">
        <v>5</v>
      </c>
      <c r="BF115" s="54">
        <v>579</v>
      </c>
      <c r="BG115" s="54" t="s">
        <v>555</v>
      </c>
      <c r="BH115" s="54" t="s">
        <v>31</v>
      </c>
      <c r="BI115" s="54" t="s">
        <v>337</v>
      </c>
      <c r="BJ115" s="54">
        <v>3</v>
      </c>
      <c r="BK115" s="54" t="s">
        <v>41</v>
      </c>
      <c r="BL115" s="54" t="s">
        <v>321</v>
      </c>
      <c r="BM115" s="54">
        <v>2003</v>
      </c>
      <c r="BN115" s="54">
        <v>12.18</v>
      </c>
      <c r="BO115" s="54" t="s">
        <v>402</v>
      </c>
      <c r="BP115" s="54">
        <v>2</v>
      </c>
      <c r="BR115" s="54">
        <v>141</v>
      </c>
      <c r="BU115" s="54" t="s">
        <v>556</v>
      </c>
    </row>
    <row r="116" spans="1:73" x14ac:dyDescent="0.2">
      <c r="A116" s="274"/>
      <c r="B116" s="274"/>
      <c r="C116" s="274"/>
      <c r="D116" s="274"/>
      <c r="E116" s="274"/>
      <c r="F116" s="274"/>
      <c r="G116" s="278"/>
      <c r="H116" s="274"/>
      <c r="I116" s="279"/>
      <c r="J116" s="274"/>
      <c r="K116" s="274"/>
      <c r="L116" s="280"/>
      <c r="M116" s="280"/>
      <c r="N116" s="281"/>
      <c r="O116" s="281"/>
      <c r="P116" s="274"/>
      <c r="Q116" s="277"/>
      <c r="S116" s="274">
        <v>567</v>
      </c>
      <c r="T116" s="274" t="s">
        <v>338</v>
      </c>
      <c r="U116" s="274"/>
      <c r="V116" s="274"/>
      <c r="W116" s="274"/>
      <c r="X116" s="274"/>
      <c r="Y116" s="278"/>
      <c r="Z116" s="274"/>
      <c r="AA116" s="279"/>
      <c r="AB116" s="274"/>
      <c r="AC116" s="274" t="s">
        <v>1210</v>
      </c>
      <c r="AD116" s="280" t="s">
        <v>31</v>
      </c>
      <c r="AE116" s="280" t="s">
        <v>1200</v>
      </c>
      <c r="AF116" s="281">
        <v>2</v>
      </c>
      <c r="AG116" s="281" t="s">
        <v>41</v>
      </c>
      <c r="AH116" s="274"/>
      <c r="AI116" s="277" t="s">
        <v>1211</v>
      </c>
      <c r="BE116" s="54" t="s">
        <v>5</v>
      </c>
      <c r="BF116" s="54">
        <v>580</v>
      </c>
      <c r="BG116" s="54" t="s">
        <v>557</v>
      </c>
      <c r="BH116" s="54" t="s">
        <v>31</v>
      </c>
      <c r="BI116" s="54" t="s">
        <v>337</v>
      </c>
      <c r="BJ116" s="54">
        <v>3</v>
      </c>
      <c r="BK116" s="54" t="s">
        <v>41</v>
      </c>
      <c r="BL116" s="54" t="s">
        <v>322</v>
      </c>
      <c r="BM116" s="54">
        <v>2004</v>
      </c>
      <c r="BN116" s="54">
        <v>3.18</v>
      </c>
      <c r="BO116" s="54" t="s">
        <v>402</v>
      </c>
      <c r="BP116" s="54">
        <v>2</v>
      </c>
      <c r="BQ116" s="54" t="s">
        <v>385</v>
      </c>
      <c r="BR116" s="54">
        <v>142</v>
      </c>
      <c r="BU116" s="54" t="s">
        <v>558</v>
      </c>
    </row>
    <row r="117" spans="1:73" x14ac:dyDescent="0.2">
      <c r="A117" s="274"/>
      <c r="B117" s="274"/>
      <c r="C117" s="274"/>
      <c r="D117" s="274"/>
      <c r="E117" s="274"/>
      <c r="F117" s="274"/>
      <c r="G117" s="278"/>
      <c r="H117" s="274"/>
      <c r="I117" s="279"/>
      <c r="J117" s="274"/>
      <c r="K117" s="274"/>
      <c r="L117" s="280"/>
      <c r="M117" s="280"/>
      <c r="N117" s="281"/>
      <c r="O117" s="281"/>
      <c r="P117" s="274"/>
      <c r="Q117" s="277"/>
      <c r="S117" s="274">
        <v>568</v>
      </c>
      <c r="T117" s="274" t="s">
        <v>338</v>
      </c>
      <c r="U117" s="274"/>
      <c r="V117" s="274"/>
      <c r="W117" s="274"/>
      <c r="X117" s="274"/>
      <c r="Y117" s="278"/>
      <c r="Z117" s="274"/>
      <c r="AA117" s="279"/>
      <c r="AB117" s="274"/>
      <c r="AC117" s="274" t="s">
        <v>1212</v>
      </c>
      <c r="AD117" s="280" t="s">
        <v>31</v>
      </c>
      <c r="AE117" s="280" t="s">
        <v>1200</v>
      </c>
      <c r="AF117" s="281">
        <v>2</v>
      </c>
      <c r="AG117" s="281" t="s">
        <v>41</v>
      </c>
      <c r="AH117" s="274"/>
      <c r="AI117" s="277" t="s">
        <v>1213</v>
      </c>
      <c r="BA117" s="54" t="s">
        <v>693</v>
      </c>
      <c r="BE117" s="54" t="s">
        <v>5</v>
      </c>
      <c r="BF117" s="54">
        <v>581</v>
      </c>
      <c r="BG117" s="54" t="s">
        <v>559</v>
      </c>
      <c r="BH117" s="54" t="s">
        <v>31</v>
      </c>
      <c r="BI117" s="54" t="s">
        <v>337</v>
      </c>
      <c r="BJ117" s="54">
        <v>2</v>
      </c>
      <c r="BK117" s="54" t="s">
        <v>41</v>
      </c>
      <c r="BL117" s="54" t="s">
        <v>369</v>
      </c>
      <c r="BM117" s="54">
        <v>2004</v>
      </c>
      <c r="BN117" s="54">
        <v>9.15</v>
      </c>
      <c r="BO117" s="54" t="s">
        <v>402</v>
      </c>
      <c r="BP117" s="54">
        <v>2</v>
      </c>
      <c r="BR117" s="54">
        <v>143</v>
      </c>
      <c r="BU117" s="54" t="s">
        <v>560</v>
      </c>
    </row>
    <row r="118" spans="1:73" x14ac:dyDescent="0.2">
      <c r="A118" s="274"/>
      <c r="B118" s="274"/>
      <c r="C118" s="274"/>
      <c r="D118" s="274"/>
      <c r="E118" s="274"/>
      <c r="F118" s="274"/>
      <c r="G118" s="278"/>
      <c r="H118" s="274"/>
      <c r="I118" s="279"/>
      <c r="J118" s="274"/>
      <c r="K118" s="274"/>
      <c r="L118" s="280"/>
      <c r="M118" s="280"/>
      <c r="N118" s="281"/>
      <c r="O118" s="281"/>
      <c r="P118" s="274"/>
      <c r="Q118" s="277"/>
      <c r="S118" s="274">
        <v>569</v>
      </c>
      <c r="T118" s="274" t="s">
        <v>338</v>
      </c>
      <c r="U118" s="274"/>
      <c r="V118" s="274"/>
      <c r="W118" s="274"/>
      <c r="X118" s="274"/>
      <c r="Y118" s="278"/>
      <c r="Z118" s="274"/>
      <c r="AA118" s="279"/>
      <c r="AB118" s="274"/>
      <c r="AC118" s="274" t="s">
        <v>1214</v>
      </c>
      <c r="AD118" s="280" t="s">
        <v>31</v>
      </c>
      <c r="AE118" s="280" t="s">
        <v>1200</v>
      </c>
      <c r="AF118" s="281">
        <v>2</v>
      </c>
      <c r="AG118" s="281" t="s">
        <v>41</v>
      </c>
      <c r="AH118" s="274"/>
      <c r="AI118" s="277" t="s">
        <v>1215</v>
      </c>
      <c r="BA118" s="54" t="s">
        <v>694</v>
      </c>
      <c r="BE118" s="54" t="s">
        <v>5</v>
      </c>
      <c r="BF118" s="54">
        <v>582</v>
      </c>
      <c r="BG118" s="54" t="s">
        <v>561</v>
      </c>
      <c r="BH118" s="54" t="s">
        <v>31</v>
      </c>
      <c r="BI118" s="54" t="s">
        <v>337</v>
      </c>
      <c r="BJ118" s="54">
        <v>2</v>
      </c>
      <c r="BK118" s="54" t="s">
        <v>41</v>
      </c>
      <c r="BL118" s="54" t="s">
        <v>370</v>
      </c>
      <c r="BM118" s="54">
        <v>2005</v>
      </c>
      <c r="BN118" s="54">
        <v>2.12</v>
      </c>
      <c r="BO118" s="54" t="s">
        <v>402</v>
      </c>
      <c r="BP118" s="54">
        <v>2</v>
      </c>
      <c r="BQ118" s="54" t="s">
        <v>385</v>
      </c>
      <c r="BR118" s="54">
        <v>144</v>
      </c>
      <c r="BU118" s="54" t="s">
        <v>562</v>
      </c>
    </row>
    <row r="119" spans="1:73" x14ac:dyDescent="0.2">
      <c r="A119" s="274"/>
      <c r="B119" s="274"/>
      <c r="C119" s="274"/>
      <c r="D119" s="274"/>
      <c r="E119" s="274"/>
      <c r="F119" s="274"/>
      <c r="G119" s="278"/>
      <c r="H119" s="274"/>
      <c r="I119" s="279"/>
      <c r="J119" s="274"/>
      <c r="K119" s="274"/>
      <c r="L119" s="280"/>
      <c r="M119" s="280"/>
      <c r="N119" s="281"/>
      <c r="O119" s="281"/>
      <c r="P119" s="274"/>
      <c r="Q119" s="277"/>
      <c r="S119" s="274">
        <v>570</v>
      </c>
      <c r="T119" s="274" t="s">
        <v>338</v>
      </c>
      <c r="U119" s="274"/>
      <c r="V119" s="274"/>
      <c r="W119" s="274"/>
      <c r="X119" s="274"/>
      <c r="Y119" s="278"/>
      <c r="Z119" s="274"/>
      <c r="AA119" s="279"/>
      <c r="AB119" s="274"/>
      <c r="AC119" s="274" t="s">
        <v>1216</v>
      </c>
      <c r="AD119" s="280" t="s">
        <v>31</v>
      </c>
      <c r="AE119" s="280" t="s">
        <v>1200</v>
      </c>
      <c r="AF119" s="281">
        <v>2</v>
      </c>
      <c r="AG119" s="281" t="s">
        <v>41</v>
      </c>
      <c r="AH119" s="274"/>
      <c r="AI119" s="277" t="s">
        <v>1217</v>
      </c>
      <c r="BA119" s="54" t="s">
        <v>479</v>
      </c>
      <c r="BE119" s="54" t="s">
        <v>5</v>
      </c>
      <c r="BF119" s="54">
        <v>583</v>
      </c>
      <c r="BG119" s="54" t="s">
        <v>563</v>
      </c>
      <c r="BH119" s="54" t="s">
        <v>31</v>
      </c>
      <c r="BI119" s="54" t="s">
        <v>337</v>
      </c>
      <c r="BJ119" s="54">
        <v>2</v>
      </c>
      <c r="BK119" s="54" t="s">
        <v>41</v>
      </c>
      <c r="BL119" s="54" t="s">
        <v>371</v>
      </c>
      <c r="BM119" s="54">
        <v>2004</v>
      </c>
      <c r="BN119" s="54">
        <v>7.25</v>
      </c>
      <c r="BO119" s="54" t="s">
        <v>402</v>
      </c>
      <c r="BP119" s="54">
        <v>2</v>
      </c>
      <c r="BR119" s="54">
        <v>145</v>
      </c>
      <c r="BU119" s="54" t="s">
        <v>564</v>
      </c>
    </row>
    <row r="120" spans="1:73" x14ac:dyDescent="0.2">
      <c r="A120" s="274"/>
      <c r="B120" s="274"/>
      <c r="C120" s="274"/>
      <c r="D120" s="274"/>
      <c r="E120" s="274"/>
      <c r="F120" s="274"/>
      <c r="G120" s="278"/>
      <c r="H120" s="274"/>
      <c r="I120" s="279"/>
      <c r="J120" s="274"/>
      <c r="K120" s="274"/>
      <c r="L120" s="280"/>
      <c r="M120" s="280"/>
      <c r="N120" s="281"/>
      <c r="O120" s="281"/>
      <c r="P120" s="274"/>
      <c r="Q120" s="277"/>
      <c r="S120" s="274">
        <v>571</v>
      </c>
      <c r="T120" s="274" t="s">
        <v>338</v>
      </c>
      <c r="U120" s="274"/>
      <c r="V120" s="274"/>
      <c r="W120" s="274"/>
      <c r="X120" s="274"/>
      <c r="Y120" s="278"/>
      <c r="Z120" s="274"/>
      <c r="AA120" s="279"/>
      <c r="AB120" s="274"/>
      <c r="AC120" s="274" t="s">
        <v>1218</v>
      </c>
      <c r="AD120" s="280" t="s">
        <v>31</v>
      </c>
      <c r="AE120" s="280" t="s">
        <v>1200</v>
      </c>
      <c r="AF120" s="281">
        <v>2</v>
      </c>
      <c r="AG120" s="281" t="s">
        <v>41</v>
      </c>
      <c r="AH120" s="274"/>
      <c r="AI120" s="277" t="s">
        <v>1219</v>
      </c>
      <c r="BA120" s="54" t="s">
        <v>418</v>
      </c>
      <c r="BE120" s="54" t="s">
        <v>5</v>
      </c>
      <c r="BF120" s="54">
        <v>584</v>
      </c>
      <c r="BG120" s="54" t="s">
        <v>565</v>
      </c>
      <c r="BH120" s="54" t="s">
        <v>31</v>
      </c>
      <c r="BI120" s="54" t="s">
        <v>337</v>
      </c>
      <c r="BJ120" s="54">
        <v>1</v>
      </c>
      <c r="BK120" s="54" t="s">
        <v>41</v>
      </c>
      <c r="BL120" s="54" t="s">
        <v>566</v>
      </c>
      <c r="BM120" s="54">
        <v>2005</v>
      </c>
      <c r="BN120" s="54">
        <v>7.22</v>
      </c>
      <c r="BO120" s="54" t="s">
        <v>402</v>
      </c>
      <c r="BP120" s="54">
        <v>2</v>
      </c>
      <c r="BU120" s="54" t="s">
        <v>567</v>
      </c>
    </row>
    <row r="121" spans="1:73" x14ac:dyDescent="0.2">
      <c r="A121" s="274"/>
      <c r="B121" s="274"/>
      <c r="C121" s="274"/>
      <c r="D121" s="274"/>
      <c r="E121" s="274"/>
      <c r="F121" s="274"/>
      <c r="G121" s="278"/>
      <c r="H121" s="274"/>
      <c r="I121" s="275"/>
      <c r="J121" s="274"/>
      <c r="K121" s="274"/>
      <c r="L121" s="274"/>
      <c r="M121" s="280"/>
      <c r="N121" s="281"/>
      <c r="O121" s="281"/>
      <c r="P121" s="274"/>
      <c r="Q121" s="277"/>
      <c r="S121" s="274">
        <v>572</v>
      </c>
      <c r="T121" s="274" t="s">
        <v>338</v>
      </c>
      <c r="U121" s="274"/>
      <c r="V121" s="274"/>
      <c r="W121" s="274"/>
      <c r="X121" s="274"/>
      <c r="Y121" s="278"/>
      <c r="Z121" s="274"/>
      <c r="AA121" s="279"/>
      <c r="AB121" s="274"/>
      <c r="AC121" s="274" t="s">
        <v>1220</v>
      </c>
      <c r="AD121" s="280" t="s">
        <v>31</v>
      </c>
      <c r="AE121" s="280" t="s">
        <v>1200</v>
      </c>
      <c r="AF121" s="281">
        <v>2</v>
      </c>
      <c r="AG121" s="281" t="s">
        <v>41</v>
      </c>
      <c r="AH121" s="274"/>
      <c r="AI121" s="277" t="s">
        <v>1221</v>
      </c>
      <c r="BA121" s="54" t="s">
        <v>695</v>
      </c>
      <c r="BE121" s="54" t="s">
        <v>5</v>
      </c>
      <c r="BF121" s="54">
        <v>585</v>
      </c>
      <c r="BG121" s="54" t="s">
        <v>568</v>
      </c>
      <c r="BH121" s="54" t="s">
        <v>31</v>
      </c>
      <c r="BI121" s="54" t="s">
        <v>337</v>
      </c>
      <c r="BJ121" s="54">
        <v>1</v>
      </c>
      <c r="BK121" s="54" t="s">
        <v>41</v>
      </c>
      <c r="BL121" s="54" t="s">
        <v>569</v>
      </c>
      <c r="BM121" s="54">
        <v>2006</v>
      </c>
      <c r="BN121" s="54">
        <v>3.06</v>
      </c>
      <c r="BO121" s="54" t="s">
        <v>402</v>
      </c>
      <c r="BP121" s="54">
        <v>2</v>
      </c>
      <c r="BQ121" s="54" t="s">
        <v>385</v>
      </c>
      <c r="BU121" s="54" t="s">
        <v>570</v>
      </c>
    </row>
    <row r="122" spans="1:73" x14ac:dyDescent="0.2">
      <c r="A122" s="274"/>
      <c r="B122" s="274"/>
      <c r="C122" s="274"/>
      <c r="D122" s="274"/>
      <c r="E122" s="274"/>
      <c r="F122" s="274"/>
      <c r="G122" s="278"/>
      <c r="H122" s="274"/>
      <c r="I122" s="275"/>
      <c r="J122" s="274"/>
      <c r="K122" s="274"/>
      <c r="L122" s="274"/>
      <c r="M122" s="280"/>
      <c r="N122" s="281"/>
      <c r="O122" s="281"/>
      <c r="P122" s="274"/>
      <c r="Q122" s="277"/>
      <c r="S122" s="274">
        <v>573</v>
      </c>
      <c r="T122" s="274" t="s">
        <v>338</v>
      </c>
      <c r="U122" s="274"/>
      <c r="V122" s="274"/>
      <c r="W122" s="274"/>
      <c r="X122" s="274"/>
      <c r="Y122" s="278"/>
      <c r="Z122" s="274"/>
      <c r="AA122" s="279"/>
      <c r="AB122" s="274"/>
      <c r="AC122" s="274" t="s">
        <v>1222</v>
      </c>
      <c r="AD122" s="280" t="s">
        <v>31</v>
      </c>
      <c r="AE122" s="280" t="s">
        <v>1200</v>
      </c>
      <c r="AF122" s="281">
        <v>2</v>
      </c>
      <c r="AG122" s="281" t="s">
        <v>41</v>
      </c>
      <c r="AH122" s="274"/>
      <c r="AI122" s="277" t="s">
        <v>1223</v>
      </c>
      <c r="BA122" s="54" t="s">
        <v>696</v>
      </c>
      <c r="BE122" s="54" t="s">
        <v>5</v>
      </c>
      <c r="BF122" s="54">
        <v>586</v>
      </c>
      <c r="BG122" s="54" t="s">
        <v>571</v>
      </c>
      <c r="BH122" s="54" t="s">
        <v>31</v>
      </c>
      <c r="BI122" s="54" t="s">
        <v>337</v>
      </c>
      <c r="BJ122" s="54">
        <v>1</v>
      </c>
      <c r="BK122" s="54" t="s">
        <v>41</v>
      </c>
      <c r="BL122" s="54" t="s">
        <v>572</v>
      </c>
      <c r="BM122" s="54">
        <v>2006</v>
      </c>
      <c r="BN122" s="54">
        <v>1.1100000000000001</v>
      </c>
      <c r="BO122" s="54" t="s">
        <v>402</v>
      </c>
      <c r="BP122" s="54">
        <v>2</v>
      </c>
      <c r="BQ122" s="54" t="s">
        <v>385</v>
      </c>
      <c r="BU122" s="54" t="s">
        <v>573</v>
      </c>
    </row>
    <row r="123" spans="1:73" x14ac:dyDescent="0.2">
      <c r="A123" s="274"/>
      <c r="B123" s="274"/>
      <c r="C123" s="274"/>
      <c r="D123" s="274"/>
      <c r="E123" s="274"/>
      <c r="F123" s="274"/>
      <c r="G123" s="278"/>
      <c r="H123" s="274"/>
      <c r="I123" s="275"/>
      <c r="J123" s="274"/>
      <c r="K123" s="274"/>
      <c r="L123" s="280"/>
      <c r="M123" s="280"/>
      <c r="N123" s="281"/>
      <c r="O123" s="281"/>
      <c r="P123" s="274"/>
      <c r="Q123" s="277"/>
      <c r="S123" s="274">
        <v>574</v>
      </c>
      <c r="T123" s="274" t="s">
        <v>338</v>
      </c>
      <c r="U123" s="274"/>
      <c r="V123" s="274"/>
      <c r="W123" s="274"/>
      <c r="X123" s="274"/>
      <c r="Y123" s="278"/>
      <c r="Z123" s="274"/>
      <c r="AA123" s="275"/>
      <c r="AB123" s="274"/>
      <c r="AC123" s="274" t="s">
        <v>1224</v>
      </c>
      <c r="AD123" s="274" t="s">
        <v>31</v>
      </c>
      <c r="AE123" s="280" t="s">
        <v>1200</v>
      </c>
      <c r="AF123" s="281">
        <v>2</v>
      </c>
      <c r="AG123" s="281" t="s">
        <v>41</v>
      </c>
      <c r="AH123" s="274"/>
      <c r="AI123" s="277" t="s">
        <v>1225</v>
      </c>
      <c r="BA123" s="54" t="s">
        <v>697</v>
      </c>
      <c r="BE123" s="54" t="s">
        <v>5</v>
      </c>
      <c r="BF123" s="54">
        <v>587</v>
      </c>
      <c r="BG123" s="54" t="s">
        <v>574</v>
      </c>
      <c r="BH123" s="54" t="s">
        <v>31</v>
      </c>
      <c r="BI123" s="54" t="s">
        <v>337</v>
      </c>
      <c r="BJ123" s="54">
        <v>1</v>
      </c>
      <c r="BK123" s="54" t="s">
        <v>41</v>
      </c>
      <c r="BL123" s="54" t="s">
        <v>575</v>
      </c>
      <c r="BM123" s="54">
        <v>2005</v>
      </c>
      <c r="BN123" s="54">
        <v>5.03</v>
      </c>
      <c r="BO123" s="54" t="s">
        <v>402</v>
      </c>
      <c r="BP123" s="54">
        <v>2</v>
      </c>
      <c r="BU123" s="54" t="s">
        <v>576</v>
      </c>
    </row>
    <row r="124" spans="1:73" x14ac:dyDescent="0.2">
      <c r="A124" s="274"/>
      <c r="B124" s="274"/>
      <c r="C124" s="274"/>
      <c r="D124" s="274"/>
      <c r="E124" s="274"/>
      <c r="F124" s="274"/>
      <c r="G124" s="278"/>
      <c r="H124" s="274"/>
      <c r="I124" s="275"/>
      <c r="J124" s="274"/>
      <c r="K124" s="274"/>
      <c r="L124" s="274"/>
      <c r="M124" s="280"/>
      <c r="N124" s="281"/>
      <c r="O124" s="281"/>
      <c r="P124" s="274"/>
      <c r="Q124" s="277"/>
      <c r="S124" s="274">
        <v>575</v>
      </c>
      <c r="T124" s="274" t="s">
        <v>338</v>
      </c>
      <c r="U124" s="274"/>
      <c r="V124" s="274"/>
      <c r="W124" s="274"/>
      <c r="X124" s="274"/>
      <c r="Y124" s="278"/>
      <c r="Z124" s="274"/>
      <c r="AA124" s="275"/>
      <c r="AB124" s="274"/>
      <c r="AC124" s="274" t="s">
        <v>1226</v>
      </c>
      <c r="AD124" s="274" t="s">
        <v>31</v>
      </c>
      <c r="AE124" s="280" t="s">
        <v>899</v>
      </c>
      <c r="AF124" s="281">
        <v>1</v>
      </c>
      <c r="AG124" s="281" t="s">
        <v>41</v>
      </c>
      <c r="AH124" s="274"/>
      <c r="AI124" s="277" t="s">
        <v>1227</v>
      </c>
      <c r="BA124" s="54" t="s">
        <v>698</v>
      </c>
      <c r="BE124" s="54" t="s">
        <v>5</v>
      </c>
      <c r="BF124" s="54">
        <v>588</v>
      </c>
      <c r="BG124" s="54" t="s">
        <v>577</v>
      </c>
      <c r="BH124" s="54" t="s">
        <v>31</v>
      </c>
      <c r="BI124" s="54" t="s">
        <v>337</v>
      </c>
      <c r="BJ124" s="54">
        <v>1</v>
      </c>
      <c r="BK124" s="54" t="s">
        <v>41</v>
      </c>
      <c r="BL124" s="54" t="s">
        <v>578</v>
      </c>
      <c r="BM124" s="54">
        <v>2005</v>
      </c>
      <c r="BN124" s="54">
        <v>4.3</v>
      </c>
      <c r="BO124" s="54" t="s">
        <v>402</v>
      </c>
      <c r="BP124" s="54">
        <v>2</v>
      </c>
      <c r="BU124" s="54" t="s">
        <v>579</v>
      </c>
    </row>
    <row r="125" spans="1:73" x14ac:dyDescent="0.2">
      <c r="A125" s="274"/>
      <c r="B125" s="274"/>
      <c r="C125" s="274"/>
      <c r="D125" s="274"/>
      <c r="E125" s="274"/>
      <c r="F125" s="274"/>
      <c r="G125" s="278"/>
      <c r="H125" s="274"/>
      <c r="I125" s="275"/>
      <c r="J125" s="274"/>
      <c r="K125" s="274"/>
      <c r="L125" s="280"/>
      <c r="M125" s="280"/>
      <c r="N125" s="281"/>
      <c r="O125" s="281"/>
      <c r="P125" s="274"/>
      <c r="Q125" s="277"/>
      <c r="S125" s="274">
        <v>576</v>
      </c>
      <c r="T125" s="274" t="s">
        <v>338</v>
      </c>
      <c r="U125" s="274"/>
      <c r="V125" s="274"/>
      <c r="W125" s="274"/>
      <c r="X125" s="274"/>
      <c r="Y125" s="278"/>
      <c r="Z125" s="274"/>
      <c r="AA125" s="275"/>
      <c r="AB125" s="274"/>
      <c r="AC125" s="274" t="s">
        <v>1228</v>
      </c>
      <c r="AD125" s="280" t="s">
        <v>31</v>
      </c>
      <c r="AE125" s="280" t="s">
        <v>899</v>
      </c>
      <c r="AF125" s="281">
        <v>1</v>
      </c>
      <c r="AG125" s="281" t="s">
        <v>41</v>
      </c>
      <c r="AH125" s="274"/>
      <c r="AI125" s="277" t="s">
        <v>1229</v>
      </c>
      <c r="BA125" s="54" t="s">
        <v>699</v>
      </c>
      <c r="BE125" s="54" t="s">
        <v>5</v>
      </c>
      <c r="BF125" s="54">
        <v>589</v>
      </c>
      <c r="BG125" s="54" t="s">
        <v>580</v>
      </c>
      <c r="BH125" s="54" t="s">
        <v>31</v>
      </c>
      <c r="BI125" s="54" t="s">
        <v>337</v>
      </c>
      <c r="BJ125" s="54">
        <v>1</v>
      </c>
      <c r="BK125" s="54" t="s">
        <v>41</v>
      </c>
      <c r="BL125" s="54" t="s">
        <v>581</v>
      </c>
      <c r="BM125" s="54">
        <v>2005</v>
      </c>
      <c r="BN125" s="54">
        <v>5.25</v>
      </c>
      <c r="BO125" s="54" t="s">
        <v>402</v>
      </c>
      <c r="BP125" s="54">
        <v>2</v>
      </c>
      <c r="BU125" s="54" t="s">
        <v>582</v>
      </c>
    </row>
    <row r="126" spans="1:73" x14ac:dyDescent="0.2">
      <c r="A126" s="274"/>
      <c r="B126" s="274"/>
      <c r="C126" s="274"/>
      <c r="D126" s="274"/>
      <c r="E126" s="274"/>
      <c r="F126" s="274"/>
      <c r="G126" s="278"/>
      <c r="H126" s="274"/>
      <c r="I126" s="279"/>
      <c r="J126" s="274"/>
      <c r="K126" s="274"/>
      <c r="L126" s="280"/>
      <c r="M126" s="280"/>
      <c r="N126" s="281"/>
      <c r="O126" s="281"/>
      <c r="P126" s="274"/>
      <c r="Q126" s="277"/>
      <c r="S126" s="274">
        <v>601</v>
      </c>
      <c r="T126" s="274" t="s">
        <v>338</v>
      </c>
      <c r="U126" s="274"/>
      <c r="V126" s="274"/>
      <c r="W126" s="274"/>
      <c r="X126" s="274"/>
      <c r="Y126" s="278"/>
      <c r="Z126" s="274"/>
      <c r="AA126" s="275"/>
      <c r="AB126" s="274"/>
      <c r="AC126" s="274" t="s">
        <v>837</v>
      </c>
      <c r="AD126" s="274" t="s">
        <v>31</v>
      </c>
      <c r="AE126" s="280" t="s">
        <v>45</v>
      </c>
      <c r="AF126" s="281">
        <v>3</v>
      </c>
      <c r="AG126" s="281" t="s">
        <v>41</v>
      </c>
      <c r="AH126" s="274"/>
      <c r="AI126" s="277" t="s">
        <v>838</v>
      </c>
      <c r="BA126" s="54" t="s">
        <v>700</v>
      </c>
      <c r="BE126" s="54" t="s">
        <v>5</v>
      </c>
      <c r="BF126" s="54">
        <v>867</v>
      </c>
      <c r="BG126" s="54" t="s">
        <v>583</v>
      </c>
      <c r="BH126" s="54" t="s">
        <v>31</v>
      </c>
      <c r="BI126" s="54" t="s">
        <v>37</v>
      </c>
      <c r="BJ126" s="54">
        <v>3</v>
      </c>
      <c r="BK126" s="54" t="s">
        <v>41</v>
      </c>
      <c r="BL126" s="54" t="s">
        <v>323</v>
      </c>
      <c r="BM126" s="54">
        <v>2003</v>
      </c>
      <c r="BN126" s="54">
        <v>5.1100000000000003</v>
      </c>
      <c r="BO126" s="54" t="s">
        <v>402</v>
      </c>
      <c r="BP126" s="54">
        <v>2</v>
      </c>
      <c r="BR126" s="54">
        <v>146</v>
      </c>
      <c r="BU126" s="54" t="s">
        <v>584</v>
      </c>
    </row>
    <row r="127" spans="1:73" x14ac:dyDescent="0.2">
      <c r="A127" s="274"/>
      <c r="B127" s="274"/>
      <c r="C127" s="274"/>
      <c r="D127" s="274"/>
      <c r="E127" s="274"/>
      <c r="F127" s="274"/>
      <c r="G127" s="278"/>
      <c r="H127" s="274"/>
      <c r="I127" s="279"/>
      <c r="J127" s="274"/>
      <c r="K127" s="274"/>
      <c r="L127" s="280"/>
      <c r="M127" s="280"/>
      <c r="N127" s="281"/>
      <c r="O127" s="281"/>
      <c r="P127" s="274"/>
      <c r="Q127" s="277"/>
      <c r="S127" s="274">
        <v>607</v>
      </c>
      <c r="T127" s="274" t="s">
        <v>338</v>
      </c>
      <c r="U127" s="274"/>
      <c r="V127" s="274"/>
      <c r="W127" s="274"/>
      <c r="X127" s="274"/>
      <c r="Y127" s="278"/>
      <c r="Z127" s="274"/>
      <c r="AA127" s="275"/>
      <c r="AB127" s="274"/>
      <c r="AC127" s="274" t="s">
        <v>1230</v>
      </c>
      <c r="AD127" s="280" t="s">
        <v>31</v>
      </c>
      <c r="AE127" s="280" t="s">
        <v>45</v>
      </c>
      <c r="AF127" s="281">
        <v>1</v>
      </c>
      <c r="AG127" s="281" t="s">
        <v>41</v>
      </c>
      <c r="AH127" s="274"/>
      <c r="AI127" s="277" t="s">
        <v>1231</v>
      </c>
      <c r="BA127" s="54" t="s">
        <v>701</v>
      </c>
      <c r="BE127" s="54" t="s">
        <v>5</v>
      </c>
      <c r="BF127" s="54">
        <v>868</v>
      </c>
      <c r="BG127" s="54" t="s">
        <v>585</v>
      </c>
      <c r="BH127" s="54" t="s">
        <v>31</v>
      </c>
      <c r="BI127" s="54" t="s">
        <v>37</v>
      </c>
      <c r="BJ127" s="54">
        <v>3</v>
      </c>
      <c r="BK127" s="54" t="s">
        <v>41</v>
      </c>
      <c r="BL127" s="54" t="s">
        <v>324</v>
      </c>
      <c r="BM127" s="54">
        <v>2004</v>
      </c>
      <c r="BN127" s="54">
        <v>4.05</v>
      </c>
      <c r="BO127" s="54" t="s">
        <v>402</v>
      </c>
      <c r="BP127" s="54">
        <v>2</v>
      </c>
      <c r="BR127" s="54">
        <v>147</v>
      </c>
      <c r="BU127" s="54" t="s">
        <v>586</v>
      </c>
    </row>
    <row r="128" spans="1:73" x14ac:dyDescent="0.2">
      <c r="A128" s="274"/>
      <c r="B128" s="274"/>
      <c r="C128" s="274"/>
      <c r="D128" s="274"/>
      <c r="E128" s="274"/>
      <c r="F128" s="274"/>
      <c r="G128" s="278"/>
      <c r="H128" s="274"/>
      <c r="I128" s="279"/>
      <c r="J128" s="274"/>
      <c r="K128" s="274"/>
      <c r="L128" s="280"/>
      <c r="M128" s="280"/>
      <c r="N128" s="281"/>
      <c r="O128" s="281"/>
      <c r="P128" s="274"/>
      <c r="Q128" s="277"/>
      <c r="S128" s="274">
        <v>700</v>
      </c>
      <c r="T128" s="274" t="s">
        <v>338</v>
      </c>
      <c r="U128" s="274"/>
      <c r="V128" s="274"/>
      <c r="W128" s="274"/>
      <c r="X128" s="274"/>
      <c r="Y128" s="278"/>
      <c r="Z128" s="274"/>
      <c r="AA128" s="279"/>
      <c r="AB128" s="274"/>
      <c r="AC128" s="274" t="s">
        <v>839</v>
      </c>
      <c r="AD128" s="280" t="s">
        <v>31</v>
      </c>
      <c r="AE128" s="280" t="s">
        <v>63</v>
      </c>
      <c r="AF128" s="281">
        <v>3</v>
      </c>
      <c r="AG128" s="281" t="s">
        <v>41</v>
      </c>
      <c r="AH128" s="274"/>
      <c r="AI128" s="277" t="s">
        <v>840</v>
      </c>
      <c r="BA128" s="54" t="s">
        <v>702</v>
      </c>
      <c r="BE128" s="54" t="s">
        <v>5</v>
      </c>
      <c r="BF128" s="54">
        <v>869</v>
      </c>
      <c r="BG128" s="54" t="s">
        <v>587</v>
      </c>
      <c r="BH128" s="54" t="s">
        <v>31</v>
      </c>
      <c r="BI128" s="54" t="s">
        <v>37</v>
      </c>
      <c r="BJ128" s="54">
        <v>3</v>
      </c>
      <c r="BK128" s="54" t="s">
        <v>41</v>
      </c>
      <c r="BL128" s="54" t="s">
        <v>325</v>
      </c>
      <c r="BM128" s="54">
        <v>2003</v>
      </c>
      <c r="BN128" s="54">
        <v>12.18</v>
      </c>
      <c r="BO128" s="54" t="s">
        <v>402</v>
      </c>
      <c r="BP128" s="54">
        <v>2</v>
      </c>
      <c r="BR128" s="54">
        <v>148</v>
      </c>
      <c r="BU128" s="54" t="s">
        <v>556</v>
      </c>
    </row>
    <row r="129" spans="1:73" x14ac:dyDescent="0.2">
      <c r="A129" s="274"/>
      <c r="B129" s="274"/>
      <c r="C129" s="274"/>
      <c r="D129" s="274"/>
      <c r="E129" s="274"/>
      <c r="F129" s="274"/>
      <c r="G129" s="278"/>
      <c r="H129" s="274"/>
      <c r="I129" s="279"/>
      <c r="J129" s="274"/>
      <c r="K129" s="274"/>
      <c r="L129" s="280"/>
      <c r="M129" s="280"/>
      <c r="N129" s="281"/>
      <c r="O129" s="281"/>
      <c r="P129" s="274"/>
      <c r="Q129" s="277"/>
      <c r="S129" s="274">
        <v>881</v>
      </c>
      <c r="T129" s="274" t="s">
        <v>338</v>
      </c>
      <c r="U129" s="274"/>
      <c r="V129" s="274"/>
      <c r="W129" s="274"/>
      <c r="X129" s="274"/>
      <c r="Y129" s="278"/>
      <c r="Z129" s="274"/>
      <c r="AA129" s="279"/>
      <c r="AB129" s="274"/>
      <c r="AC129" s="274" t="s">
        <v>1232</v>
      </c>
      <c r="AD129" s="280" t="s">
        <v>31</v>
      </c>
      <c r="AE129" s="280" t="s">
        <v>916</v>
      </c>
      <c r="AF129" s="281">
        <v>3</v>
      </c>
      <c r="AG129" s="281" t="s">
        <v>41</v>
      </c>
      <c r="AH129" s="274"/>
      <c r="AI129" s="277" t="s">
        <v>841</v>
      </c>
      <c r="BA129" s="54" t="s">
        <v>703</v>
      </c>
      <c r="BE129" s="54" t="s">
        <v>5</v>
      </c>
      <c r="BF129" s="54">
        <v>870</v>
      </c>
      <c r="BG129" s="54" t="s">
        <v>588</v>
      </c>
      <c r="BH129" s="54" t="s">
        <v>31</v>
      </c>
      <c r="BI129" s="54" t="s">
        <v>37</v>
      </c>
      <c r="BJ129" s="54">
        <v>3</v>
      </c>
      <c r="BK129" s="54" t="s">
        <v>41</v>
      </c>
      <c r="BL129" s="54" t="s">
        <v>326</v>
      </c>
      <c r="BM129" s="54">
        <v>2003</v>
      </c>
      <c r="BN129" s="54">
        <v>9.06</v>
      </c>
      <c r="BO129" s="54" t="s">
        <v>402</v>
      </c>
      <c r="BP129" s="54">
        <v>2</v>
      </c>
      <c r="BR129" s="54">
        <v>149</v>
      </c>
      <c r="BU129" s="54" t="s">
        <v>473</v>
      </c>
    </row>
    <row r="130" spans="1:73" x14ac:dyDescent="0.2">
      <c r="A130" s="274"/>
      <c r="B130" s="274"/>
      <c r="C130" s="274"/>
      <c r="D130" s="274"/>
      <c r="E130" s="274"/>
      <c r="F130" s="274"/>
      <c r="G130" s="278"/>
      <c r="H130" s="274"/>
      <c r="I130" s="279"/>
      <c r="J130" s="274"/>
      <c r="K130" s="274"/>
      <c r="L130" s="280"/>
      <c r="M130" s="280"/>
      <c r="N130" s="281"/>
      <c r="O130" s="281"/>
      <c r="P130" s="274"/>
      <c r="Q130" s="277"/>
      <c r="S130" s="274">
        <v>882</v>
      </c>
      <c r="T130" s="274" t="s">
        <v>338</v>
      </c>
      <c r="U130" s="274"/>
      <c r="V130" s="274"/>
      <c r="W130" s="274"/>
      <c r="X130" s="274"/>
      <c r="Y130" s="278"/>
      <c r="Z130" s="274"/>
      <c r="AA130" s="279"/>
      <c r="AB130" s="274"/>
      <c r="AC130" s="274" t="s">
        <v>1233</v>
      </c>
      <c r="AD130" s="280" t="s">
        <v>31</v>
      </c>
      <c r="AE130" s="280" t="s">
        <v>916</v>
      </c>
      <c r="AF130" s="281">
        <v>2</v>
      </c>
      <c r="AG130" s="281" t="s">
        <v>41</v>
      </c>
      <c r="AH130" s="274"/>
      <c r="AI130" s="277" t="s">
        <v>1234</v>
      </c>
      <c r="BA130" s="54" t="s">
        <v>704</v>
      </c>
      <c r="BE130" s="54" t="s">
        <v>5</v>
      </c>
      <c r="BF130" s="54">
        <v>871</v>
      </c>
      <c r="BG130" s="54" t="s">
        <v>589</v>
      </c>
      <c r="BH130" s="54" t="s">
        <v>31</v>
      </c>
      <c r="BI130" s="54" t="s">
        <v>37</v>
      </c>
      <c r="BJ130" s="54">
        <v>3</v>
      </c>
      <c r="BK130" s="54" t="s">
        <v>41</v>
      </c>
      <c r="BL130" s="54" t="s">
        <v>372</v>
      </c>
      <c r="BM130" s="54">
        <v>2004</v>
      </c>
      <c r="BN130" s="54">
        <v>3.29</v>
      </c>
      <c r="BO130" s="54" t="s">
        <v>402</v>
      </c>
      <c r="BP130" s="54">
        <v>2</v>
      </c>
      <c r="BQ130" s="54" t="s">
        <v>385</v>
      </c>
      <c r="BR130" s="54">
        <v>150</v>
      </c>
      <c r="BU130" s="54" t="s">
        <v>590</v>
      </c>
    </row>
    <row r="131" spans="1:73" x14ac:dyDescent="0.2">
      <c r="A131" s="274"/>
      <c r="B131" s="274"/>
      <c r="C131" s="274"/>
      <c r="D131" s="274"/>
      <c r="E131" s="274"/>
      <c r="F131" s="274"/>
      <c r="G131" s="278"/>
      <c r="H131" s="274"/>
      <c r="I131" s="279"/>
      <c r="J131" s="274"/>
      <c r="K131" s="274"/>
      <c r="L131" s="280"/>
      <c r="M131" s="280"/>
      <c r="N131" s="281"/>
      <c r="O131" s="281"/>
      <c r="P131" s="274"/>
      <c r="Q131" s="277"/>
      <c r="S131" s="274">
        <v>883</v>
      </c>
      <c r="T131" s="274" t="s">
        <v>338</v>
      </c>
      <c r="U131" s="274"/>
      <c r="V131" s="274"/>
      <c r="W131" s="274"/>
      <c r="X131" s="274"/>
      <c r="Y131" s="278"/>
      <c r="Z131" s="274"/>
      <c r="AA131" s="279"/>
      <c r="AB131" s="274"/>
      <c r="AC131" s="274" t="s">
        <v>1235</v>
      </c>
      <c r="AD131" s="280" t="s">
        <v>31</v>
      </c>
      <c r="AE131" s="280" t="s">
        <v>916</v>
      </c>
      <c r="AF131" s="281">
        <v>2</v>
      </c>
      <c r="AG131" s="281" t="s">
        <v>41</v>
      </c>
      <c r="AH131" s="274"/>
      <c r="AI131" s="277" t="s">
        <v>1236</v>
      </c>
      <c r="BA131" s="54" t="s">
        <v>705</v>
      </c>
      <c r="BE131" s="54" t="s">
        <v>5</v>
      </c>
      <c r="BF131" s="54">
        <v>872</v>
      </c>
      <c r="BG131" s="54" t="s">
        <v>591</v>
      </c>
      <c r="BH131" s="54" t="s">
        <v>31</v>
      </c>
      <c r="BI131" s="54" t="s">
        <v>37</v>
      </c>
      <c r="BJ131" s="54">
        <v>2</v>
      </c>
      <c r="BK131" s="54" t="s">
        <v>41</v>
      </c>
      <c r="BL131" s="54" t="s">
        <v>373</v>
      </c>
      <c r="BM131" s="54">
        <v>2004</v>
      </c>
      <c r="BN131" s="54">
        <v>5.07</v>
      </c>
      <c r="BO131" s="54" t="s">
        <v>402</v>
      </c>
      <c r="BP131" s="54">
        <v>2</v>
      </c>
      <c r="BR131" s="54">
        <v>151</v>
      </c>
      <c r="BU131" s="54" t="s">
        <v>592</v>
      </c>
    </row>
    <row r="132" spans="1:73" x14ac:dyDescent="0.2">
      <c r="A132" s="274"/>
      <c r="B132" s="274"/>
      <c r="C132" s="274"/>
      <c r="D132" s="274"/>
      <c r="E132" s="274"/>
      <c r="F132" s="274"/>
      <c r="G132" s="278"/>
      <c r="H132" s="274"/>
      <c r="I132" s="279"/>
      <c r="J132" s="274"/>
      <c r="K132" s="274"/>
      <c r="L132" s="280"/>
      <c r="M132" s="280"/>
      <c r="N132" s="281"/>
      <c r="O132" s="281"/>
      <c r="P132" s="274"/>
      <c r="Q132" s="277"/>
      <c r="S132" s="274">
        <v>884</v>
      </c>
      <c r="T132" s="274" t="s">
        <v>338</v>
      </c>
      <c r="U132" s="274"/>
      <c r="V132" s="274"/>
      <c r="W132" s="274"/>
      <c r="X132" s="274"/>
      <c r="Y132" s="278"/>
      <c r="Z132" s="274"/>
      <c r="AA132" s="279"/>
      <c r="AB132" s="274"/>
      <c r="AC132" s="274" t="s">
        <v>1237</v>
      </c>
      <c r="AD132" s="280" t="s">
        <v>31</v>
      </c>
      <c r="AE132" s="280" t="s">
        <v>916</v>
      </c>
      <c r="AF132" s="281">
        <v>2</v>
      </c>
      <c r="AG132" s="281" t="s">
        <v>41</v>
      </c>
      <c r="AH132" s="274"/>
      <c r="AI132" s="277" t="s">
        <v>1238</v>
      </c>
      <c r="BA132" s="54" t="s">
        <v>626</v>
      </c>
      <c r="BE132" s="54" t="s">
        <v>5</v>
      </c>
      <c r="BF132" s="54">
        <v>873</v>
      </c>
      <c r="BG132" s="54" t="s">
        <v>593</v>
      </c>
      <c r="BH132" s="54" t="s">
        <v>31</v>
      </c>
      <c r="BI132" s="54" t="s">
        <v>37</v>
      </c>
      <c r="BJ132" s="54">
        <v>2</v>
      </c>
      <c r="BK132" s="54" t="s">
        <v>41</v>
      </c>
      <c r="BL132" s="54" t="s">
        <v>374</v>
      </c>
      <c r="BM132" s="54">
        <v>2004</v>
      </c>
      <c r="BN132" s="54">
        <v>5.12</v>
      </c>
      <c r="BO132" s="54" t="s">
        <v>402</v>
      </c>
      <c r="BP132" s="54">
        <v>2</v>
      </c>
      <c r="BR132" s="54">
        <v>152</v>
      </c>
      <c r="BU132" s="54" t="s">
        <v>594</v>
      </c>
    </row>
    <row r="133" spans="1:73" x14ac:dyDescent="0.2">
      <c r="A133" s="274"/>
      <c r="B133" s="274"/>
      <c r="C133" s="274"/>
      <c r="D133" s="274"/>
      <c r="E133" s="274"/>
      <c r="F133" s="274"/>
      <c r="G133" s="278"/>
      <c r="H133" s="274"/>
      <c r="I133" s="279"/>
      <c r="J133" s="274"/>
      <c r="K133" s="274"/>
      <c r="L133" s="280"/>
      <c r="M133" s="280"/>
      <c r="N133" s="281"/>
      <c r="O133" s="281"/>
      <c r="P133" s="274"/>
      <c r="Q133" s="277"/>
      <c r="S133" s="274">
        <v>987</v>
      </c>
      <c r="T133" s="274" t="s">
        <v>338</v>
      </c>
      <c r="U133" s="274"/>
      <c r="V133" s="274"/>
      <c r="W133" s="274"/>
      <c r="X133" s="274"/>
      <c r="Y133" s="278"/>
      <c r="Z133" s="274"/>
      <c r="AA133" s="279"/>
      <c r="AB133" s="274"/>
      <c r="AC133" s="274" t="s">
        <v>842</v>
      </c>
      <c r="AD133" s="280" t="s">
        <v>31</v>
      </c>
      <c r="AE133" s="280" t="s">
        <v>1239</v>
      </c>
      <c r="AF133" s="281">
        <v>3</v>
      </c>
      <c r="AG133" s="281" t="s">
        <v>41</v>
      </c>
      <c r="AH133" s="274"/>
      <c r="AI133" s="277" t="s">
        <v>843</v>
      </c>
      <c r="BA133" s="54" t="s">
        <v>706</v>
      </c>
      <c r="BE133" s="54" t="s">
        <v>5</v>
      </c>
      <c r="BF133" s="54">
        <v>874</v>
      </c>
      <c r="BG133" s="54" t="s">
        <v>595</v>
      </c>
      <c r="BH133" s="54" t="s">
        <v>31</v>
      </c>
      <c r="BI133" s="54" t="s">
        <v>37</v>
      </c>
      <c r="BJ133" s="54">
        <v>2</v>
      </c>
      <c r="BK133" s="54" t="s">
        <v>41</v>
      </c>
      <c r="BL133" s="54" t="s">
        <v>375</v>
      </c>
      <c r="BM133" s="54">
        <v>2004</v>
      </c>
      <c r="BN133" s="54">
        <v>11.17</v>
      </c>
      <c r="BO133" s="54" t="s">
        <v>402</v>
      </c>
      <c r="BP133" s="54">
        <v>2</v>
      </c>
      <c r="BR133" s="54">
        <v>153</v>
      </c>
      <c r="BU133" s="54" t="s">
        <v>596</v>
      </c>
    </row>
    <row r="134" spans="1:73" x14ac:dyDescent="0.2">
      <c r="A134" s="274"/>
      <c r="B134" s="274"/>
      <c r="C134" s="274"/>
      <c r="D134" s="274"/>
      <c r="E134" s="274"/>
      <c r="F134" s="274"/>
      <c r="G134" s="278"/>
      <c r="H134" s="274"/>
      <c r="I134" s="279"/>
      <c r="J134" s="274"/>
      <c r="K134" s="274"/>
      <c r="L134" s="280"/>
      <c r="M134" s="280"/>
      <c r="N134" s="281"/>
      <c r="O134" s="281"/>
      <c r="P134" s="274"/>
      <c r="Q134" s="277"/>
      <c r="S134" s="274">
        <v>988</v>
      </c>
      <c r="T134" s="274" t="s">
        <v>338</v>
      </c>
      <c r="U134" s="274"/>
      <c r="V134" s="274"/>
      <c r="W134" s="274"/>
      <c r="X134" s="274"/>
      <c r="Y134" s="278"/>
      <c r="Z134" s="274"/>
      <c r="AA134" s="279"/>
      <c r="AB134" s="274"/>
      <c r="AC134" s="274" t="s">
        <v>844</v>
      </c>
      <c r="AD134" s="280" t="s">
        <v>31</v>
      </c>
      <c r="AE134" s="280" t="s">
        <v>1239</v>
      </c>
      <c r="AF134" s="281">
        <v>3</v>
      </c>
      <c r="AG134" s="281" t="s">
        <v>41</v>
      </c>
      <c r="AH134" s="274"/>
      <c r="AI134" s="277" t="s">
        <v>845</v>
      </c>
      <c r="BA134" s="54" t="s">
        <v>707</v>
      </c>
      <c r="BE134" s="54" t="s">
        <v>5</v>
      </c>
      <c r="BF134" s="54">
        <v>875</v>
      </c>
      <c r="BG134" s="54" t="s">
        <v>597</v>
      </c>
      <c r="BH134" s="54" t="s">
        <v>31</v>
      </c>
      <c r="BI134" s="54" t="s">
        <v>37</v>
      </c>
      <c r="BJ134" s="54">
        <v>2</v>
      </c>
      <c r="BK134" s="54" t="s">
        <v>41</v>
      </c>
      <c r="BL134" s="54" t="s">
        <v>376</v>
      </c>
      <c r="BM134" s="54">
        <v>2004</v>
      </c>
      <c r="BN134" s="54">
        <v>8.01</v>
      </c>
      <c r="BO134" s="54" t="s">
        <v>402</v>
      </c>
      <c r="BP134" s="54">
        <v>2</v>
      </c>
      <c r="BR134" s="54">
        <v>154</v>
      </c>
      <c r="BU134" s="54" t="s">
        <v>598</v>
      </c>
    </row>
    <row r="135" spans="1:73" x14ac:dyDescent="0.2">
      <c r="A135" s="274"/>
      <c r="B135" s="274"/>
      <c r="C135" s="274"/>
      <c r="D135" s="274"/>
      <c r="E135" s="274"/>
      <c r="F135" s="274"/>
      <c r="G135" s="278"/>
      <c r="H135" s="274"/>
      <c r="I135" s="279"/>
      <c r="J135" s="274"/>
      <c r="K135" s="274"/>
      <c r="L135" s="280"/>
      <c r="M135" s="280"/>
      <c r="N135" s="281"/>
      <c r="O135" s="281"/>
      <c r="P135" s="274"/>
      <c r="Q135" s="283"/>
      <c r="S135" s="274">
        <v>989</v>
      </c>
      <c r="T135" s="274" t="s">
        <v>338</v>
      </c>
      <c r="U135" s="274"/>
      <c r="V135" s="274"/>
      <c r="W135" s="274"/>
      <c r="X135" s="274"/>
      <c r="Y135" s="278"/>
      <c r="Z135" s="274"/>
      <c r="AA135" s="279"/>
      <c r="AB135" s="274"/>
      <c r="AC135" s="274" t="s">
        <v>846</v>
      </c>
      <c r="AD135" s="280" t="s">
        <v>31</v>
      </c>
      <c r="AE135" s="280" t="s">
        <v>1239</v>
      </c>
      <c r="AF135" s="281">
        <v>3</v>
      </c>
      <c r="AG135" s="281" t="s">
        <v>41</v>
      </c>
      <c r="AH135" s="274"/>
      <c r="AI135" s="283" t="s">
        <v>847</v>
      </c>
      <c r="BA135" s="54" t="s">
        <v>708</v>
      </c>
      <c r="BE135" s="54" t="s">
        <v>5</v>
      </c>
      <c r="BF135" s="54">
        <v>876</v>
      </c>
      <c r="BG135" s="54" t="s">
        <v>599</v>
      </c>
      <c r="BH135" s="54" t="s">
        <v>31</v>
      </c>
      <c r="BI135" s="54" t="s">
        <v>37</v>
      </c>
      <c r="BJ135" s="54">
        <v>1</v>
      </c>
      <c r="BK135" s="54" t="s">
        <v>41</v>
      </c>
      <c r="BL135" s="54" t="s">
        <v>600</v>
      </c>
      <c r="BM135" s="54">
        <v>2006</v>
      </c>
      <c r="BN135" s="54">
        <v>1.27</v>
      </c>
      <c r="BO135" s="54" t="s">
        <v>402</v>
      </c>
      <c r="BP135" s="54">
        <v>2</v>
      </c>
      <c r="BQ135" s="54" t="s">
        <v>385</v>
      </c>
    </row>
    <row r="136" spans="1:73" x14ac:dyDescent="0.2">
      <c r="A136" s="274"/>
      <c r="B136" s="274"/>
      <c r="C136" s="274"/>
      <c r="D136" s="274"/>
      <c r="E136" s="274"/>
      <c r="F136" s="274"/>
      <c r="G136" s="278"/>
      <c r="H136" s="274"/>
      <c r="I136" s="279"/>
      <c r="J136" s="274"/>
      <c r="K136" s="274"/>
      <c r="L136" s="280"/>
      <c r="M136" s="280"/>
      <c r="N136" s="281"/>
      <c r="O136" s="281"/>
      <c r="P136" s="274"/>
      <c r="Q136" s="283"/>
      <c r="S136" s="274">
        <v>990</v>
      </c>
      <c r="T136" s="274" t="s">
        <v>338</v>
      </c>
      <c r="U136" s="274"/>
      <c r="V136" s="274"/>
      <c r="W136" s="274"/>
      <c r="X136" s="274"/>
      <c r="Y136" s="278"/>
      <c r="Z136" s="274"/>
      <c r="AA136" s="279"/>
      <c r="AB136" s="274"/>
      <c r="AC136" s="274" t="s">
        <v>1240</v>
      </c>
      <c r="AD136" s="280" t="s">
        <v>31</v>
      </c>
      <c r="AE136" s="280" t="s">
        <v>1239</v>
      </c>
      <c r="AF136" s="281">
        <v>3</v>
      </c>
      <c r="AG136" s="281" t="s">
        <v>41</v>
      </c>
      <c r="AH136" s="274"/>
      <c r="AI136" s="283" t="s">
        <v>1241</v>
      </c>
      <c r="BA136" s="54" t="s">
        <v>709</v>
      </c>
      <c r="BE136" s="54" t="s">
        <v>5</v>
      </c>
      <c r="BF136" s="54">
        <v>877</v>
      </c>
      <c r="BG136" s="54" t="s">
        <v>601</v>
      </c>
      <c r="BH136" s="54" t="s">
        <v>31</v>
      </c>
      <c r="BI136" s="54" t="s">
        <v>37</v>
      </c>
      <c r="BJ136" s="54">
        <v>1</v>
      </c>
      <c r="BK136" s="54" t="s">
        <v>41</v>
      </c>
      <c r="BL136" s="54" t="s">
        <v>602</v>
      </c>
      <c r="BM136" s="54">
        <v>2005</v>
      </c>
      <c r="BN136" s="54">
        <v>4.12</v>
      </c>
      <c r="BO136" s="54" t="s">
        <v>402</v>
      </c>
      <c r="BP136" s="54">
        <v>2</v>
      </c>
    </row>
    <row r="137" spans="1:73" x14ac:dyDescent="0.2">
      <c r="A137" s="274"/>
      <c r="B137" s="274"/>
      <c r="C137" s="274"/>
      <c r="D137" s="274"/>
      <c r="E137" s="274"/>
      <c r="F137" s="274"/>
      <c r="G137" s="278"/>
      <c r="H137" s="274"/>
      <c r="I137" s="279"/>
      <c r="J137" s="274"/>
      <c r="K137" s="274"/>
      <c r="L137" s="280"/>
      <c r="M137" s="280"/>
      <c r="N137" s="281"/>
      <c r="O137" s="281"/>
      <c r="P137" s="274"/>
      <c r="Q137" s="283"/>
      <c r="S137" s="274">
        <v>991</v>
      </c>
      <c r="T137" s="274" t="s">
        <v>338</v>
      </c>
      <c r="U137" s="274"/>
      <c r="V137" s="274"/>
      <c r="W137" s="274"/>
      <c r="X137" s="274"/>
      <c r="Y137" s="278"/>
      <c r="Z137" s="274"/>
      <c r="AA137" s="279"/>
      <c r="AB137" s="274"/>
      <c r="AC137" s="274" t="s">
        <v>1242</v>
      </c>
      <c r="AD137" s="280" t="s">
        <v>31</v>
      </c>
      <c r="AE137" s="280" t="s">
        <v>1239</v>
      </c>
      <c r="AF137" s="281">
        <v>2</v>
      </c>
      <c r="AG137" s="281" t="s">
        <v>41</v>
      </c>
      <c r="AH137" s="274"/>
      <c r="AI137" s="283" t="s">
        <v>1243</v>
      </c>
      <c r="BA137" s="54" t="s">
        <v>710</v>
      </c>
      <c r="BE137" s="54" t="s">
        <v>5</v>
      </c>
      <c r="BF137" s="54">
        <v>878</v>
      </c>
      <c r="BG137" s="54" t="s">
        <v>603</v>
      </c>
      <c r="BH137" s="54" t="s">
        <v>31</v>
      </c>
      <c r="BI137" s="54" t="s">
        <v>37</v>
      </c>
      <c r="BJ137" s="54">
        <v>1</v>
      </c>
      <c r="BK137" s="54" t="s">
        <v>41</v>
      </c>
      <c r="BL137" s="54" t="s">
        <v>604</v>
      </c>
      <c r="BM137" s="54">
        <v>2005</v>
      </c>
      <c r="BN137" s="54">
        <v>7.06</v>
      </c>
      <c r="BO137" s="54" t="s">
        <v>402</v>
      </c>
      <c r="BP137" s="54">
        <v>2</v>
      </c>
    </row>
    <row r="138" spans="1:73" x14ac:dyDescent="0.2">
      <c r="A138" s="274"/>
      <c r="B138" s="274"/>
      <c r="C138" s="274"/>
      <c r="D138" s="274"/>
      <c r="E138" s="274"/>
      <c r="F138" s="274"/>
      <c r="G138" s="278"/>
      <c r="H138" s="274"/>
      <c r="I138" s="279"/>
      <c r="J138" s="274"/>
      <c r="K138" s="274"/>
      <c r="L138" s="280"/>
      <c r="M138" s="280"/>
      <c r="N138" s="281"/>
      <c r="O138" s="281"/>
      <c r="P138" s="274"/>
      <c r="Q138" s="283"/>
      <c r="S138" s="274">
        <v>992</v>
      </c>
      <c r="T138" s="274" t="s">
        <v>338</v>
      </c>
      <c r="U138" s="274"/>
      <c r="V138" s="274"/>
      <c r="W138" s="274"/>
      <c r="X138" s="274"/>
      <c r="Y138" s="278"/>
      <c r="Z138" s="274"/>
      <c r="AA138" s="279"/>
      <c r="AB138" s="274"/>
      <c r="AC138" s="274" t="s">
        <v>1244</v>
      </c>
      <c r="AD138" s="280" t="s">
        <v>31</v>
      </c>
      <c r="AE138" s="280" t="s">
        <v>1239</v>
      </c>
      <c r="AF138" s="281">
        <v>2</v>
      </c>
      <c r="AG138" s="281" t="s">
        <v>41</v>
      </c>
      <c r="AH138" s="274"/>
      <c r="AI138" s="283" t="s">
        <v>1245</v>
      </c>
      <c r="BA138" s="54" t="s">
        <v>711</v>
      </c>
      <c r="BE138" s="54" t="s">
        <v>5</v>
      </c>
      <c r="BF138" s="54">
        <v>879</v>
      </c>
      <c r="BG138" s="54" t="s">
        <v>605</v>
      </c>
      <c r="BH138" s="54" t="s">
        <v>31</v>
      </c>
      <c r="BI138" s="54" t="s">
        <v>37</v>
      </c>
      <c r="BJ138" s="54">
        <v>1</v>
      </c>
      <c r="BK138" s="54" t="s">
        <v>41</v>
      </c>
      <c r="BL138" s="54" t="s">
        <v>606</v>
      </c>
      <c r="BM138" s="54">
        <v>2005</v>
      </c>
      <c r="BN138" s="54">
        <v>6.18</v>
      </c>
      <c r="BO138" s="54" t="s">
        <v>402</v>
      </c>
      <c r="BP138" s="54">
        <v>2</v>
      </c>
    </row>
    <row r="139" spans="1:73" x14ac:dyDescent="0.2">
      <c r="A139" s="274"/>
      <c r="B139" s="274"/>
      <c r="C139" s="274"/>
      <c r="D139" s="274"/>
      <c r="E139" s="274"/>
      <c r="F139" s="274"/>
      <c r="G139" s="278"/>
      <c r="H139" s="274"/>
      <c r="I139" s="279"/>
      <c r="J139" s="274"/>
      <c r="K139" s="274"/>
      <c r="L139" s="280"/>
      <c r="M139" s="280"/>
      <c r="N139" s="281"/>
      <c r="O139" s="281"/>
      <c r="P139" s="274"/>
      <c r="Q139" s="283"/>
      <c r="S139" s="274">
        <v>993</v>
      </c>
      <c r="T139" s="274" t="s">
        <v>338</v>
      </c>
      <c r="U139" s="274"/>
      <c r="V139" s="274"/>
      <c r="W139" s="274"/>
      <c r="X139" s="274"/>
      <c r="Y139" s="278"/>
      <c r="Z139" s="274"/>
      <c r="AA139" s="279"/>
      <c r="AB139" s="274"/>
      <c r="AC139" s="377" t="s">
        <v>1246</v>
      </c>
      <c r="AD139" s="378" t="s">
        <v>31</v>
      </c>
      <c r="AE139" s="378" t="s">
        <v>1247</v>
      </c>
      <c r="AF139" s="379">
        <v>1</v>
      </c>
      <c r="AG139" s="378" t="s">
        <v>41</v>
      </c>
      <c r="AH139" s="380" t="s">
        <v>1248</v>
      </c>
      <c r="BA139" s="54" t="s">
        <v>712</v>
      </c>
      <c r="BE139" s="54" t="s">
        <v>5</v>
      </c>
      <c r="BF139" s="54">
        <v>977</v>
      </c>
      <c r="BG139" s="54" t="s">
        <v>607</v>
      </c>
      <c r="BH139" s="54" t="s">
        <v>31</v>
      </c>
      <c r="BI139" s="54" t="s">
        <v>608</v>
      </c>
      <c r="BJ139" s="54">
        <v>3</v>
      </c>
      <c r="BK139" s="54" t="s">
        <v>41</v>
      </c>
      <c r="BL139" s="54" t="s">
        <v>327</v>
      </c>
      <c r="BM139" s="54">
        <v>2003</v>
      </c>
      <c r="BN139" s="54">
        <v>10.02</v>
      </c>
      <c r="BO139" s="54" t="s">
        <v>402</v>
      </c>
      <c r="BP139" s="54">
        <v>2</v>
      </c>
      <c r="BR139" s="54">
        <v>155</v>
      </c>
      <c r="BU139" s="54" t="s">
        <v>425</v>
      </c>
    </row>
    <row r="140" spans="1:73" x14ac:dyDescent="0.2">
      <c r="A140" s="274"/>
      <c r="B140" s="274"/>
      <c r="C140" s="274"/>
      <c r="D140" s="274"/>
      <c r="E140" s="274"/>
      <c r="F140" s="274"/>
      <c r="G140" s="278"/>
      <c r="H140" s="274"/>
      <c r="I140" s="279"/>
      <c r="J140" s="274"/>
      <c r="K140" s="274"/>
      <c r="L140" s="280"/>
      <c r="M140" s="280"/>
      <c r="N140" s="281"/>
      <c r="O140" s="281"/>
      <c r="P140" s="274"/>
      <c r="Q140" s="283"/>
      <c r="S140" s="274">
        <v>994</v>
      </c>
      <c r="T140" s="274" t="s">
        <v>338</v>
      </c>
      <c r="U140" s="274"/>
      <c r="V140" s="274"/>
      <c r="W140" s="274"/>
      <c r="X140" s="274"/>
      <c r="Y140" s="278"/>
      <c r="Z140" s="274"/>
      <c r="AA140" s="279"/>
      <c r="AB140" s="274"/>
      <c r="AC140" s="377" t="s">
        <v>1249</v>
      </c>
      <c r="AD140" s="378" t="s">
        <v>31</v>
      </c>
      <c r="AE140" s="378" t="s">
        <v>1247</v>
      </c>
      <c r="AF140" s="379">
        <v>1</v>
      </c>
      <c r="AG140" s="378" t="s">
        <v>41</v>
      </c>
      <c r="AH140" s="380" t="s">
        <v>1250</v>
      </c>
      <c r="BA140" s="54" t="s">
        <v>713</v>
      </c>
      <c r="BE140" s="54" t="s">
        <v>5</v>
      </c>
      <c r="BF140" s="54">
        <v>978</v>
      </c>
      <c r="BG140" s="54" t="s">
        <v>609</v>
      </c>
      <c r="BH140" s="54" t="s">
        <v>31</v>
      </c>
      <c r="BI140" s="54" t="s">
        <v>608</v>
      </c>
      <c r="BJ140" s="54">
        <v>3</v>
      </c>
      <c r="BK140" s="54" t="s">
        <v>41</v>
      </c>
      <c r="BL140" s="54" t="s">
        <v>328</v>
      </c>
      <c r="BM140" s="54">
        <v>2003</v>
      </c>
      <c r="BN140" s="54">
        <v>6.19</v>
      </c>
      <c r="BO140" s="54" t="s">
        <v>402</v>
      </c>
      <c r="BP140" s="54">
        <v>2</v>
      </c>
      <c r="BR140" s="54">
        <v>156</v>
      </c>
      <c r="BU140" s="54" t="s">
        <v>610</v>
      </c>
    </row>
    <row r="141" spans="1:73" x14ac:dyDescent="0.2">
      <c r="A141" s="274"/>
      <c r="B141" s="274"/>
      <c r="C141" s="274"/>
      <c r="D141" s="274"/>
      <c r="E141" s="274"/>
      <c r="F141" s="274"/>
      <c r="G141" s="278"/>
      <c r="H141" s="274"/>
      <c r="I141" s="279"/>
      <c r="J141" s="274"/>
      <c r="K141" s="274"/>
      <c r="L141" s="280"/>
      <c r="M141" s="280"/>
      <c r="N141" s="281"/>
      <c r="O141" s="281"/>
      <c r="P141" s="274"/>
      <c r="Q141" s="283"/>
      <c r="S141" s="274"/>
      <c r="T141" s="274"/>
      <c r="U141" s="274"/>
      <c r="V141" s="274"/>
      <c r="W141" s="274"/>
      <c r="X141" s="274"/>
      <c r="Y141" s="278"/>
      <c r="Z141" s="274"/>
      <c r="AA141" s="279"/>
      <c r="AB141" s="274"/>
      <c r="AC141" s="274"/>
      <c r="AD141" s="280"/>
      <c r="AE141" s="280"/>
      <c r="AF141" s="281"/>
      <c r="AG141" s="281"/>
      <c r="AH141" s="274"/>
      <c r="BA141" s="54" t="s">
        <v>714</v>
      </c>
      <c r="BE141" s="54" t="s">
        <v>5</v>
      </c>
      <c r="BF141" s="54">
        <v>979</v>
      </c>
      <c r="BG141" s="54" t="s">
        <v>611</v>
      </c>
      <c r="BH141" s="54" t="s">
        <v>31</v>
      </c>
      <c r="BI141" s="54" t="s">
        <v>608</v>
      </c>
      <c r="BJ141" s="54">
        <v>3</v>
      </c>
      <c r="BK141" s="54" t="s">
        <v>41</v>
      </c>
      <c r="BL141" s="54" t="s">
        <v>329</v>
      </c>
      <c r="BM141" s="54">
        <v>2003</v>
      </c>
      <c r="BN141" s="54">
        <v>8.0399999999999991</v>
      </c>
      <c r="BO141" s="54" t="s">
        <v>402</v>
      </c>
      <c r="BP141" s="54">
        <v>2</v>
      </c>
      <c r="BR141" s="54">
        <v>157</v>
      </c>
      <c r="BU141" s="54" t="s">
        <v>612</v>
      </c>
    </row>
    <row r="142" spans="1:73" x14ac:dyDescent="0.2">
      <c r="A142" s="274"/>
      <c r="B142" s="274"/>
      <c r="C142" s="274"/>
      <c r="D142" s="274"/>
      <c r="E142" s="274"/>
      <c r="F142" s="274"/>
      <c r="G142" s="278"/>
      <c r="H142" s="274"/>
      <c r="I142" s="279"/>
      <c r="J142" s="274"/>
      <c r="K142" s="274"/>
      <c r="L142" s="280"/>
      <c r="M142" s="280"/>
      <c r="N142" s="281"/>
      <c r="O142" s="281"/>
      <c r="P142" s="274"/>
      <c r="Q142" s="283"/>
      <c r="S142" s="274"/>
      <c r="T142" s="274"/>
      <c r="U142" s="274"/>
      <c r="V142" s="274"/>
      <c r="W142" s="274"/>
      <c r="X142" s="274"/>
      <c r="Y142" s="278"/>
      <c r="Z142" s="274"/>
      <c r="AA142" s="279"/>
      <c r="AB142" s="274"/>
      <c r="AC142" s="274"/>
      <c r="AD142" s="280"/>
      <c r="AE142" s="280"/>
      <c r="AF142" s="281"/>
      <c r="AG142" s="281"/>
      <c r="AH142" s="274"/>
      <c r="BA142" s="54" t="s">
        <v>715</v>
      </c>
      <c r="BE142" s="54" t="s">
        <v>5</v>
      </c>
      <c r="BF142" s="54">
        <v>980</v>
      </c>
      <c r="BG142" s="54" t="s">
        <v>613</v>
      </c>
      <c r="BH142" s="54" t="s">
        <v>31</v>
      </c>
      <c r="BI142" s="54" t="s">
        <v>608</v>
      </c>
      <c r="BJ142" s="54">
        <v>2</v>
      </c>
      <c r="BK142" s="54" t="s">
        <v>41</v>
      </c>
      <c r="BL142" s="54" t="s">
        <v>377</v>
      </c>
      <c r="BM142" s="54">
        <v>2005</v>
      </c>
      <c r="BN142" s="54">
        <v>1.08</v>
      </c>
      <c r="BO142" s="54" t="s">
        <v>402</v>
      </c>
      <c r="BP142" s="54">
        <v>2</v>
      </c>
      <c r="BR142" s="54">
        <v>158</v>
      </c>
      <c r="BU142" s="54" t="s">
        <v>614</v>
      </c>
    </row>
    <row r="143" spans="1:73" x14ac:dyDescent="0.2">
      <c r="A143" s="274"/>
      <c r="B143" s="274"/>
      <c r="C143" s="274"/>
      <c r="D143" s="274"/>
      <c r="E143" s="274"/>
      <c r="F143" s="274"/>
      <c r="G143" s="278"/>
      <c r="H143" s="274"/>
      <c r="I143" s="279"/>
      <c r="J143" s="274"/>
      <c r="K143" s="274"/>
      <c r="L143" s="280"/>
      <c r="M143" s="280"/>
      <c r="N143" s="281"/>
      <c r="O143" s="281"/>
      <c r="P143" s="274"/>
      <c r="Q143" s="283"/>
      <c r="S143" s="274"/>
      <c r="T143" s="274"/>
      <c r="U143" s="274"/>
      <c r="V143" s="274"/>
      <c r="W143" s="274"/>
      <c r="X143" s="274"/>
      <c r="Y143" s="278"/>
      <c r="Z143" s="274"/>
      <c r="AA143" s="279"/>
      <c r="AB143" s="274"/>
      <c r="AC143" s="274"/>
      <c r="AD143" s="280"/>
      <c r="AE143" s="280"/>
      <c r="AF143" s="281"/>
      <c r="AG143" s="281"/>
      <c r="AH143" s="274"/>
      <c r="BA143" s="54" t="s">
        <v>707</v>
      </c>
      <c r="BE143" s="54" t="s">
        <v>5</v>
      </c>
      <c r="BF143" s="54">
        <v>981</v>
      </c>
      <c r="BG143" s="54" t="s">
        <v>615</v>
      </c>
      <c r="BH143" s="54" t="s">
        <v>31</v>
      </c>
      <c r="BI143" s="54" t="s">
        <v>608</v>
      </c>
      <c r="BJ143" s="54">
        <v>2</v>
      </c>
      <c r="BK143" s="54" t="s">
        <v>41</v>
      </c>
      <c r="BL143" s="54" t="s">
        <v>378</v>
      </c>
      <c r="BM143" s="54">
        <v>2004</v>
      </c>
      <c r="BN143" s="54">
        <v>7.13</v>
      </c>
      <c r="BO143" s="54" t="s">
        <v>402</v>
      </c>
      <c r="BP143" s="54">
        <v>2</v>
      </c>
      <c r="BR143" s="54">
        <v>159</v>
      </c>
      <c r="BU143" s="54" t="s">
        <v>616</v>
      </c>
    </row>
    <row r="144" spans="1:73" x14ac:dyDescent="0.2">
      <c r="A144" s="274"/>
      <c r="B144" s="274"/>
      <c r="C144" s="274"/>
      <c r="D144" s="274"/>
      <c r="E144" s="274"/>
      <c r="F144" s="274"/>
      <c r="G144" s="278"/>
      <c r="H144" s="274"/>
      <c r="I144" s="279"/>
      <c r="J144" s="274"/>
      <c r="K144" s="274"/>
      <c r="L144" s="280"/>
      <c r="M144" s="280"/>
      <c r="N144" s="281"/>
      <c r="O144" s="281"/>
      <c r="P144" s="274"/>
      <c r="Q144" s="283"/>
      <c r="S144" s="274"/>
      <c r="T144" s="274"/>
      <c r="U144" s="274"/>
      <c r="V144" s="274"/>
      <c r="W144" s="274"/>
      <c r="X144" s="274"/>
      <c r="Y144" s="278"/>
      <c r="Z144" s="274"/>
      <c r="AA144" s="279"/>
      <c r="AB144" s="274"/>
      <c r="AC144" s="274"/>
      <c r="AD144" s="280"/>
      <c r="AE144" s="280"/>
      <c r="AF144" s="281"/>
      <c r="AG144" s="281"/>
      <c r="AH144" s="274"/>
      <c r="BA144" s="54" t="s">
        <v>716</v>
      </c>
      <c r="BE144" s="54" t="s">
        <v>5</v>
      </c>
      <c r="BF144" s="54">
        <v>982</v>
      </c>
      <c r="BG144" s="54" t="s">
        <v>617</v>
      </c>
      <c r="BH144" s="54" t="s">
        <v>31</v>
      </c>
      <c r="BI144" s="54" t="s">
        <v>608</v>
      </c>
      <c r="BJ144" s="54">
        <v>2</v>
      </c>
      <c r="BK144" s="54" t="s">
        <v>41</v>
      </c>
      <c r="BL144" s="54" t="s">
        <v>379</v>
      </c>
      <c r="BM144" s="54">
        <v>2004</v>
      </c>
      <c r="BN144" s="54">
        <v>4.28</v>
      </c>
      <c r="BO144" s="54" t="s">
        <v>402</v>
      </c>
      <c r="BP144" s="54">
        <v>2</v>
      </c>
      <c r="BR144" s="54">
        <v>160</v>
      </c>
      <c r="BU144" s="54" t="s">
        <v>618</v>
      </c>
    </row>
    <row r="145" spans="2:73" x14ac:dyDescent="0.2">
      <c r="B145" s="274"/>
      <c r="G145" s="256"/>
      <c r="I145" s="257"/>
      <c r="L145" s="258"/>
      <c r="M145" s="258"/>
      <c r="N145" s="265"/>
      <c r="O145" s="265"/>
      <c r="S145" s="274"/>
      <c r="T145" s="274"/>
      <c r="U145" s="274"/>
      <c r="V145" s="274"/>
      <c r="W145" s="274"/>
      <c r="X145" s="274"/>
      <c r="Y145" s="278"/>
      <c r="Z145" s="274"/>
      <c r="AA145" s="279"/>
      <c r="AB145" s="274"/>
      <c r="AC145" s="274"/>
      <c r="AD145" s="280"/>
      <c r="AE145" s="280"/>
      <c r="AF145" s="281"/>
      <c r="AG145" s="281"/>
      <c r="AH145" s="274"/>
      <c r="BA145" s="54" t="s">
        <v>717</v>
      </c>
      <c r="BE145" s="54" t="s">
        <v>5</v>
      </c>
      <c r="BF145" s="54">
        <v>983</v>
      </c>
      <c r="BG145" s="54" t="s">
        <v>619</v>
      </c>
      <c r="BH145" s="54" t="s">
        <v>31</v>
      </c>
      <c r="BI145" s="54" t="s">
        <v>608</v>
      </c>
      <c r="BJ145" s="54">
        <v>2</v>
      </c>
      <c r="BK145" s="54" t="s">
        <v>41</v>
      </c>
      <c r="BL145" s="54" t="s">
        <v>380</v>
      </c>
      <c r="BM145" s="54">
        <v>2005</v>
      </c>
      <c r="BN145" s="54">
        <v>3.23</v>
      </c>
      <c r="BO145" s="54" t="s">
        <v>402</v>
      </c>
      <c r="BP145" s="54">
        <v>2</v>
      </c>
      <c r="BR145" s="54">
        <v>161</v>
      </c>
      <c r="BU145" s="54" t="s">
        <v>620</v>
      </c>
    </row>
    <row r="146" spans="2:73" x14ac:dyDescent="0.2">
      <c r="B146" s="274"/>
      <c r="G146" s="256"/>
      <c r="I146" s="257"/>
      <c r="L146" s="258"/>
      <c r="M146" s="258"/>
      <c r="N146" s="265"/>
      <c r="O146" s="265"/>
      <c r="S146" s="274"/>
      <c r="T146" s="274"/>
      <c r="U146" s="274"/>
      <c r="V146" s="274"/>
      <c r="W146" s="274"/>
      <c r="X146" s="274"/>
      <c r="Y146" s="278"/>
      <c r="Z146" s="274"/>
      <c r="AA146" s="279"/>
      <c r="AB146" s="274"/>
      <c r="AC146" s="274"/>
      <c r="AD146" s="280"/>
      <c r="AE146" s="280"/>
      <c r="AF146" s="281"/>
      <c r="AG146" s="281"/>
      <c r="AH146" s="274"/>
      <c r="BA146" s="54" t="s">
        <v>718</v>
      </c>
      <c r="BE146" s="54" t="s">
        <v>5</v>
      </c>
      <c r="BF146" s="54">
        <v>984</v>
      </c>
      <c r="BG146" s="54" t="s">
        <v>621</v>
      </c>
      <c r="BH146" s="54" t="s">
        <v>31</v>
      </c>
      <c r="BI146" s="54" t="s">
        <v>608</v>
      </c>
      <c r="BJ146" s="54">
        <v>2</v>
      </c>
      <c r="BK146" s="54" t="s">
        <v>41</v>
      </c>
      <c r="BL146" s="54" t="s">
        <v>381</v>
      </c>
      <c r="BM146" s="54">
        <v>2004</v>
      </c>
      <c r="BN146" s="54">
        <v>6.12</v>
      </c>
      <c r="BO146" s="54" t="s">
        <v>402</v>
      </c>
      <c r="BP146" s="54">
        <v>2</v>
      </c>
      <c r="BR146" s="54">
        <v>162</v>
      </c>
      <c r="BU146" s="54" t="s">
        <v>622</v>
      </c>
    </row>
    <row r="147" spans="2:73" x14ac:dyDescent="0.2">
      <c r="B147" s="274"/>
      <c r="G147" s="256"/>
      <c r="I147" s="257"/>
      <c r="L147" s="258"/>
      <c r="M147" s="258"/>
      <c r="N147" s="265"/>
      <c r="O147" s="265"/>
      <c r="S147" s="274"/>
      <c r="T147" s="274"/>
      <c r="U147" s="274"/>
      <c r="V147" s="274"/>
      <c r="W147" s="274"/>
      <c r="X147" s="274"/>
      <c r="Y147" s="278"/>
      <c r="Z147" s="274"/>
      <c r="AA147" s="279"/>
      <c r="AB147" s="274"/>
      <c r="AC147" s="274"/>
      <c r="AD147" s="280"/>
      <c r="AE147" s="280"/>
      <c r="AF147" s="281"/>
      <c r="AG147" s="281"/>
      <c r="AH147" s="274"/>
      <c r="BA147" s="54" t="s">
        <v>719</v>
      </c>
      <c r="BE147" s="54" t="s">
        <v>5</v>
      </c>
      <c r="BF147" s="54">
        <v>985</v>
      </c>
      <c r="BG147" s="54" t="s">
        <v>623</v>
      </c>
      <c r="BH147" s="54" t="s">
        <v>31</v>
      </c>
      <c r="BI147" s="54" t="s">
        <v>608</v>
      </c>
      <c r="BJ147" s="54">
        <v>1</v>
      </c>
      <c r="BK147" s="54" t="s">
        <v>41</v>
      </c>
      <c r="BL147" s="54" t="s">
        <v>624</v>
      </c>
      <c r="BM147" s="54">
        <v>2006</v>
      </c>
      <c r="BN147" s="54">
        <v>1.25</v>
      </c>
      <c r="BO147" s="54" t="s">
        <v>402</v>
      </c>
      <c r="BP147" s="54">
        <v>2</v>
      </c>
      <c r="BQ147" s="54" t="s">
        <v>385</v>
      </c>
      <c r="BR147" s="54">
        <v>741</v>
      </c>
      <c r="BU147" s="54" t="s">
        <v>625</v>
      </c>
    </row>
    <row r="148" spans="2:73" x14ac:dyDescent="0.2">
      <c r="B148" s="274"/>
      <c r="G148" s="256"/>
      <c r="I148" s="257"/>
      <c r="L148" s="258"/>
      <c r="M148" s="258"/>
      <c r="N148" s="265"/>
      <c r="O148" s="265"/>
      <c r="S148" s="274"/>
      <c r="T148" s="274"/>
      <c r="U148" s="274"/>
      <c r="V148" s="274"/>
      <c r="W148" s="274"/>
      <c r="X148" s="274"/>
      <c r="Y148" s="278"/>
      <c r="Z148" s="274"/>
      <c r="AA148" s="279"/>
      <c r="AB148" s="274"/>
      <c r="AC148" s="274"/>
      <c r="AD148" s="280"/>
      <c r="AE148" s="280"/>
      <c r="AF148" s="281"/>
      <c r="AG148" s="281"/>
      <c r="AH148" s="274"/>
      <c r="BA148" s="54" t="s">
        <v>720</v>
      </c>
    </row>
    <row r="149" spans="2:73" x14ac:dyDescent="0.2">
      <c r="B149" s="274"/>
      <c r="G149" s="256"/>
      <c r="I149" s="257"/>
      <c r="L149" s="258"/>
      <c r="M149" s="258"/>
      <c r="N149" s="265"/>
      <c r="O149" s="265"/>
      <c r="S149" s="274"/>
      <c r="T149" s="274"/>
      <c r="U149" s="274"/>
      <c r="V149" s="274"/>
      <c r="W149" s="274"/>
      <c r="X149" s="274"/>
      <c r="Y149" s="278"/>
      <c r="Z149" s="274"/>
      <c r="AA149" s="279"/>
      <c r="AB149" s="274"/>
      <c r="AC149" s="274"/>
      <c r="AD149" s="280"/>
      <c r="AE149" s="280"/>
      <c r="AF149" s="281"/>
      <c r="AG149" s="281"/>
      <c r="AH149" s="274"/>
      <c r="BA149" s="54" t="s">
        <v>721</v>
      </c>
    </row>
    <row r="150" spans="2:73" x14ac:dyDescent="0.2">
      <c r="B150" s="274"/>
      <c r="G150" s="256"/>
      <c r="I150" s="268"/>
      <c r="K150" s="233"/>
      <c r="L150" s="258"/>
      <c r="M150" s="258"/>
      <c r="N150" s="265"/>
      <c r="O150" s="265"/>
      <c r="S150" s="274"/>
      <c r="T150" s="274"/>
      <c r="U150" s="274"/>
      <c r="V150" s="274"/>
      <c r="W150" s="274"/>
      <c r="X150" s="274"/>
      <c r="Y150" s="278"/>
      <c r="Z150" s="274"/>
      <c r="AA150" s="275"/>
      <c r="AB150" s="274"/>
      <c r="AC150" s="282"/>
      <c r="AD150" s="280"/>
      <c r="AE150" s="280"/>
      <c r="AF150" s="281"/>
      <c r="AG150" s="281"/>
      <c r="AH150" s="274"/>
      <c r="BA150" s="54" t="s">
        <v>722</v>
      </c>
    </row>
    <row r="151" spans="2:73" x14ac:dyDescent="0.2">
      <c r="B151" s="274"/>
      <c r="G151" s="256"/>
      <c r="I151" s="268"/>
      <c r="K151" s="233"/>
      <c r="M151" s="258"/>
      <c r="N151" s="265"/>
      <c r="O151" s="265"/>
      <c r="S151" s="274"/>
      <c r="T151" s="274"/>
      <c r="U151" s="274"/>
      <c r="V151" s="274"/>
      <c r="W151" s="274"/>
      <c r="X151" s="274"/>
      <c r="Y151" s="278"/>
      <c r="Z151" s="274"/>
      <c r="AA151" s="275"/>
      <c r="AB151" s="274"/>
      <c r="AC151" s="282"/>
      <c r="AD151" s="274"/>
      <c r="AE151" s="280"/>
      <c r="AF151" s="281"/>
      <c r="AG151" s="281"/>
      <c r="AH151" s="274"/>
      <c r="BA151" s="54" t="s">
        <v>700</v>
      </c>
    </row>
    <row r="152" spans="2:73" x14ac:dyDescent="0.2">
      <c r="B152" s="274"/>
      <c r="G152" s="256"/>
      <c r="I152" s="268"/>
      <c r="L152" s="258"/>
      <c r="M152" s="258"/>
      <c r="N152" s="265"/>
      <c r="O152" s="265"/>
      <c r="S152" s="274"/>
      <c r="T152" s="274"/>
      <c r="U152" s="274"/>
      <c r="V152" s="274"/>
      <c r="W152" s="274"/>
      <c r="X152" s="274"/>
      <c r="Y152" s="278"/>
      <c r="Z152" s="274"/>
      <c r="AA152" s="275"/>
      <c r="AB152" s="274"/>
      <c r="AC152" s="274"/>
      <c r="AD152" s="280"/>
      <c r="AE152" s="280"/>
      <c r="AF152" s="281"/>
      <c r="AG152" s="281"/>
      <c r="AH152" s="274"/>
      <c r="BA152" s="54" t="s">
        <v>723</v>
      </c>
    </row>
    <row r="153" spans="2:73" x14ac:dyDescent="0.2">
      <c r="B153" s="274"/>
      <c r="G153" s="256"/>
      <c r="I153" s="268"/>
      <c r="O153" s="258"/>
      <c r="S153" s="274"/>
      <c r="T153" s="274"/>
      <c r="U153" s="274"/>
      <c r="V153" s="274"/>
      <c r="W153" s="274"/>
      <c r="X153" s="274"/>
      <c r="Y153" s="278"/>
      <c r="Z153" s="274"/>
      <c r="AA153" s="275"/>
      <c r="AB153" s="274"/>
      <c r="AC153" s="274"/>
      <c r="AD153" s="274"/>
      <c r="AE153" s="274"/>
      <c r="AF153" s="274"/>
      <c r="AG153" s="280"/>
      <c r="AH153" s="274"/>
      <c r="BA153" s="54" t="s">
        <v>697</v>
      </c>
    </row>
    <row r="154" spans="2:73" x14ac:dyDescent="0.2">
      <c r="B154" s="274"/>
      <c r="G154" s="256"/>
      <c r="I154" s="268"/>
      <c r="L154" s="258"/>
      <c r="M154" s="258"/>
      <c r="N154" s="265"/>
      <c r="O154" s="265"/>
      <c r="S154" s="274"/>
      <c r="T154" s="274"/>
      <c r="U154" s="274"/>
      <c r="V154" s="274"/>
      <c r="W154" s="274"/>
      <c r="X154" s="274"/>
      <c r="Y154" s="278"/>
      <c r="Z154" s="274"/>
      <c r="AA154" s="275"/>
      <c r="AB154" s="274"/>
      <c r="AC154" s="274"/>
      <c r="AD154" s="280"/>
      <c r="AE154" s="280"/>
      <c r="AF154" s="281"/>
      <c r="AG154" s="281"/>
      <c r="AH154" s="274"/>
      <c r="BA154" s="54" t="s">
        <v>724</v>
      </c>
    </row>
    <row r="155" spans="2:73" x14ac:dyDescent="0.2">
      <c r="B155" s="274"/>
      <c r="G155" s="256"/>
      <c r="I155" s="268"/>
      <c r="L155" s="258"/>
      <c r="M155" s="258"/>
      <c r="N155" s="265"/>
      <c r="O155" s="265"/>
      <c r="S155" s="274"/>
      <c r="T155" s="274"/>
      <c r="U155" s="274"/>
      <c r="V155" s="274"/>
      <c r="W155" s="274"/>
      <c r="X155" s="274"/>
      <c r="Y155" s="278"/>
      <c r="Z155" s="274"/>
      <c r="AA155" s="275"/>
      <c r="AB155" s="274"/>
      <c r="AC155" s="274"/>
      <c r="AD155" s="280"/>
      <c r="AE155" s="280"/>
      <c r="AF155" s="281"/>
      <c r="AG155" s="281"/>
      <c r="AH155" s="274"/>
    </row>
    <row r="156" spans="2:73" x14ac:dyDescent="0.2">
      <c r="B156" s="274"/>
      <c r="G156" s="256"/>
      <c r="I156" s="268"/>
      <c r="L156" s="258"/>
      <c r="M156" s="258"/>
      <c r="N156" s="265"/>
      <c r="O156" s="265"/>
      <c r="S156" s="274"/>
      <c r="T156" s="274"/>
      <c r="U156" s="274"/>
      <c r="V156" s="274"/>
      <c r="W156" s="274"/>
      <c r="X156" s="274"/>
      <c r="Y156" s="278"/>
      <c r="Z156" s="274"/>
      <c r="AA156" s="275"/>
      <c r="AB156" s="274"/>
      <c r="AC156" s="274"/>
      <c r="AD156" s="280"/>
      <c r="AE156" s="280"/>
      <c r="AF156" s="281"/>
      <c r="AG156" s="281"/>
      <c r="AH156" s="274"/>
    </row>
    <row r="157" spans="2:73" x14ac:dyDescent="0.2">
      <c r="B157" s="274"/>
      <c r="G157" s="256"/>
      <c r="I157" s="268"/>
      <c r="M157" s="258"/>
      <c r="N157" s="265"/>
      <c r="O157" s="265"/>
      <c r="S157" s="274"/>
      <c r="T157" s="274"/>
      <c r="U157" s="274"/>
      <c r="V157" s="274"/>
      <c r="W157" s="274"/>
      <c r="X157" s="274"/>
      <c r="Y157" s="278"/>
      <c r="Z157" s="274"/>
      <c r="AA157" s="275"/>
      <c r="AB157" s="274"/>
      <c r="AC157" s="274"/>
      <c r="AD157" s="274"/>
      <c r="AE157" s="280"/>
      <c r="AF157" s="281"/>
      <c r="AG157" s="281"/>
      <c r="AH157" s="274"/>
    </row>
    <row r="158" spans="2:73" x14ac:dyDescent="0.2">
      <c r="B158" s="274"/>
      <c r="G158" s="256"/>
      <c r="I158" s="268"/>
      <c r="L158" s="258"/>
      <c r="M158" s="258"/>
      <c r="N158" s="265"/>
      <c r="O158" s="265"/>
      <c r="S158" s="274"/>
      <c r="T158" s="274"/>
      <c r="U158" s="274"/>
      <c r="V158" s="274"/>
      <c r="W158" s="274"/>
      <c r="X158" s="274"/>
      <c r="Y158" s="278"/>
      <c r="Z158" s="274"/>
      <c r="AA158" s="275"/>
      <c r="AB158" s="274"/>
      <c r="AC158" s="274"/>
      <c r="AD158" s="274"/>
      <c r="AE158" s="280"/>
      <c r="AF158" s="281"/>
      <c r="AG158" s="281"/>
      <c r="AH158" s="274"/>
    </row>
    <row r="159" spans="2:73" x14ac:dyDescent="0.2">
      <c r="B159" s="274"/>
      <c r="G159" s="256"/>
      <c r="I159" s="268"/>
      <c r="L159" s="258"/>
      <c r="M159" s="258"/>
      <c r="N159" s="265"/>
      <c r="O159" s="265"/>
      <c r="S159" s="274"/>
      <c r="T159" s="274"/>
      <c r="U159" s="274"/>
      <c r="V159" s="274"/>
      <c r="W159" s="274"/>
      <c r="X159" s="274"/>
      <c r="Y159" s="278"/>
      <c r="Z159" s="274"/>
      <c r="AA159" s="275"/>
      <c r="AB159" s="274"/>
      <c r="AC159" s="274"/>
      <c r="AD159" s="274"/>
      <c r="AE159" s="280"/>
      <c r="AF159" s="281"/>
      <c r="AG159" s="281"/>
      <c r="AH159" s="274"/>
    </row>
    <row r="160" spans="2:73" x14ac:dyDescent="0.2">
      <c r="B160" s="274"/>
      <c r="G160" s="256"/>
      <c r="I160" s="268"/>
      <c r="L160" s="258"/>
      <c r="M160" s="258"/>
      <c r="N160" s="265"/>
      <c r="O160" s="265"/>
      <c r="S160" s="274"/>
      <c r="T160" s="274"/>
      <c r="U160" s="274"/>
      <c r="V160" s="274"/>
      <c r="W160" s="274"/>
      <c r="X160" s="274"/>
      <c r="Y160" s="278"/>
      <c r="Z160" s="274"/>
      <c r="AA160" s="275"/>
      <c r="AB160" s="274"/>
      <c r="AC160" s="274"/>
      <c r="AD160" s="274"/>
      <c r="AE160" s="280"/>
      <c r="AF160" s="281"/>
      <c r="AG160" s="281"/>
      <c r="AH160" s="274"/>
    </row>
    <row r="161" spans="5:34" x14ac:dyDescent="0.2">
      <c r="G161" s="256"/>
      <c r="I161" s="268"/>
      <c r="L161" s="258"/>
      <c r="M161" s="258"/>
      <c r="N161" s="265"/>
      <c r="O161" s="265"/>
      <c r="S161" s="274"/>
      <c r="T161" s="274"/>
      <c r="U161" s="274"/>
      <c r="V161" s="274"/>
      <c r="W161" s="274"/>
      <c r="X161" s="274"/>
      <c r="Y161" s="278"/>
      <c r="Z161" s="274"/>
      <c r="AA161" s="275"/>
      <c r="AB161" s="274"/>
      <c r="AC161" s="274"/>
      <c r="AD161" s="274"/>
      <c r="AE161" s="280"/>
      <c r="AF161" s="281"/>
      <c r="AG161" s="281"/>
      <c r="AH161" s="274"/>
    </row>
    <row r="162" spans="5:34" x14ac:dyDescent="0.2">
      <c r="G162" s="256"/>
      <c r="I162" s="268"/>
      <c r="M162" s="258"/>
      <c r="N162" s="265"/>
      <c r="O162" s="265"/>
      <c r="S162" s="274"/>
      <c r="T162" s="274"/>
      <c r="U162" s="274"/>
      <c r="V162" s="274"/>
      <c r="W162" s="274"/>
      <c r="X162" s="274"/>
      <c r="Y162" s="278"/>
      <c r="Z162" s="274"/>
      <c r="AA162" s="275"/>
      <c r="AB162" s="274"/>
      <c r="AC162" s="274"/>
      <c r="AD162" s="274"/>
      <c r="AE162" s="280"/>
      <c r="AF162" s="281"/>
      <c r="AG162" s="281"/>
      <c r="AH162" s="274"/>
    </row>
    <row r="163" spans="5:34" x14ac:dyDescent="0.2">
      <c r="G163" s="256"/>
      <c r="I163" s="268"/>
      <c r="L163" s="258"/>
      <c r="M163" s="258"/>
      <c r="N163" s="265"/>
      <c r="O163" s="265"/>
      <c r="S163" s="274"/>
      <c r="T163" s="274"/>
      <c r="U163" s="274"/>
      <c r="V163" s="274"/>
      <c r="W163" s="274"/>
      <c r="X163" s="274"/>
      <c r="Y163" s="278"/>
      <c r="Z163" s="274"/>
      <c r="AA163" s="275"/>
      <c r="AB163" s="274"/>
      <c r="AC163" s="274"/>
      <c r="AD163" s="274"/>
      <c r="AE163" s="280"/>
      <c r="AF163" s="281"/>
      <c r="AG163" s="281"/>
      <c r="AH163" s="274"/>
    </row>
    <row r="164" spans="5:34" x14ac:dyDescent="0.2">
      <c r="G164" s="256"/>
      <c r="I164" s="257"/>
      <c r="L164" s="258"/>
      <c r="M164" s="258"/>
      <c r="N164" s="265"/>
      <c r="O164" s="265"/>
      <c r="S164" s="274"/>
      <c r="T164" s="274"/>
      <c r="U164" s="274"/>
      <c r="V164" s="274"/>
      <c r="W164" s="274"/>
      <c r="X164" s="274"/>
      <c r="Y164" s="278"/>
      <c r="Z164" s="274"/>
      <c r="AA164" s="279"/>
      <c r="AB164" s="274"/>
      <c r="AC164" s="274"/>
      <c r="AD164" s="274"/>
      <c r="AE164" s="280"/>
      <c r="AF164" s="281"/>
      <c r="AG164" s="281"/>
      <c r="AH164" s="274"/>
    </row>
    <row r="165" spans="5:34" x14ac:dyDescent="0.2">
      <c r="G165" s="256"/>
      <c r="I165" s="268"/>
      <c r="L165" s="258"/>
      <c r="M165" s="258"/>
      <c r="N165" s="265"/>
      <c r="O165" s="265"/>
      <c r="S165" s="274"/>
      <c r="T165" s="274"/>
      <c r="U165" s="274"/>
      <c r="V165" s="274"/>
      <c r="W165" s="274"/>
      <c r="X165" s="274"/>
      <c r="Y165" s="278"/>
      <c r="Z165" s="274"/>
      <c r="AA165" s="275"/>
      <c r="AB165" s="274"/>
      <c r="AC165" s="274"/>
      <c r="AD165" s="274"/>
      <c r="AE165" s="280"/>
      <c r="AF165" s="281"/>
      <c r="AG165" s="281"/>
      <c r="AH165" s="274"/>
    </row>
    <row r="166" spans="5:34" x14ac:dyDescent="0.2">
      <c r="G166" s="256"/>
      <c r="I166" s="268"/>
      <c r="L166" s="258"/>
      <c r="M166" s="258"/>
      <c r="N166" s="265"/>
      <c r="O166" s="265"/>
      <c r="S166" s="274"/>
      <c r="T166" s="274"/>
      <c r="U166" s="274"/>
      <c r="V166" s="274"/>
      <c r="W166" s="274"/>
      <c r="X166" s="274"/>
      <c r="Y166" s="278"/>
      <c r="Z166" s="274"/>
      <c r="AA166" s="275"/>
      <c r="AB166" s="274"/>
      <c r="AC166" s="274"/>
      <c r="AD166" s="274"/>
      <c r="AE166" s="280"/>
      <c r="AF166" s="281"/>
      <c r="AG166" s="281"/>
      <c r="AH166" s="274"/>
    </row>
    <row r="167" spans="5:34" x14ac:dyDescent="0.2">
      <c r="G167" s="256"/>
      <c r="I167" s="268"/>
      <c r="L167" s="258"/>
      <c r="M167" s="258"/>
      <c r="N167" s="265"/>
      <c r="O167" s="265"/>
      <c r="S167" s="274"/>
      <c r="T167" s="274"/>
      <c r="U167" s="274"/>
      <c r="V167" s="274"/>
      <c r="W167" s="274"/>
      <c r="X167" s="274"/>
      <c r="Y167" s="278"/>
      <c r="Z167" s="274"/>
      <c r="AA167" s="275"/>
      <c r="AB167" s="274"/>
      <c r="AC167" s="274"/>
      <c r="AD167" s="274"/>
      <c r="AE167" s="280"/>
      <c r="AF167" s="281"/>
      <c r="AG167" s="281"/>
      <c r="AH167" s="274"/>
    </row>
    <row r="168" spans="5:34" x14ac:dyDescent="0.2">
      <c r="G168" s="256"/>
      <c r="I168" s="268"/>
      <c r="L168" s="258"/>
      <c r="M168" s="258"/>
      <c r="N168" s="265"/>
      <c r="O168" s="265"/>
      <c r="S168" s="274"/>
      <c r="T168" s="274"/>
      <c r="U168" s="274"/>
      <c r="V168" s="274"/>
      <c r="W168" s="274"/>
      <c r="X168" s="274"/>
      <c r="Y168" s="278"/>
      <c r="Z168" s="274"/>
      <c r="AA168" s="275"/>
      <c r="AB168" s="274"/>
      <c r="AC168" s="274"/>
      <c r="AD168" s="274"/>
      <c r="AE168" s="280"/>
      <c r="AF168" s="281"/>
      <c r="AG168" s="281"/>
      <c r="AH168" s="274"/>
    </row>
    <row r="169" spans="5:34" x14ac:dyDescent="0.2">
      <c r="G169" s="256"/>
      <c r="I169" s="257"/>
      <c r="L169" s="258"/>
      <c r="M169" s="258"/>
      <c r="N169" s="265"/>
      <c r="O169" s="265"/>
      <c r="S169" s="274"/>
      <c r="T169" s="274"/>
      <c r="U169" s="274"/>
      <c r="V169" s="274"/>
      <c r="W169" s="274"/>
      <c r="X169" s="274"/>
      <c r="Y169" s="278"/>
      <c r="Z169" s="274"/>
      <c r="AA169" s="279"/>
      <c r="AB169" s="274"/>
      <c r="AC169" s="274"/>
      <c r="AD169" s="274"/>
      <c r="AE169" s="280"/>
      <c r="AF169" s="281"/>
      <c r="AG169" s="281"/>
      <c r="AH169" s="274"/>
    </row>
    <row r="170" spans="5:34" x14ac:dyDescent="0.2">
      <c r="G170" s="256"/>
      <c r="I170" s="257"/>
      <c r="L170" s="258"/>
      <c r="M170" s="258"/>
      <c r="N170" s="265"/>
      <c r="O170" s="265"/>
      <c r="S170" s="274"/>
      <c r="T170" s="274"/>
      <c r="U170" s="274"/>
      <c r="V170" s="274"/>
      <c r="W170" s="274"/>
      <c r="X170" s="274"/>
      <c r="Y170" s="278"/>
      <c r="Z170" s="274"/>
      <c r="AA170" s="279"/>
      <c r="AB170" s="274"/>
      <c r="AC170" s="274"/>
      <c r="AD170" s="274"/>
      <c r="AE170" s="280"/>
      <c r="AF170" s="281"/>
      <c r="AG170" s="281"/>
      <c r="AH170" s="274"/>
    </row>
    <row r="171" spans="5:34" x14ac:dyDescent="0.2">
      <c r="G171" s="256"/>
      <c r="I171" s="257"/>
      <c r="L171" s="258"/>
      <c r="M171" s="258"/>
      <c r="N171" s="265"/>
      <c r="O171" s="265"/>
      <c r="S171" s="274"/>
      <c r="T171" s="274"/>
      <c r="U171" s="274"/>
      <c r="V171" s="274"/>
      <c r="W171" s="274"/>
      <c r="X171" s="274"/>
      <c r="Y171" s="278"/>
      <c r="Z171" s="274"/>
      <c r="AA171" s="279"/>
      <c r="AB171" s="274"/>
      <c r="AC171" s="274"/>
      <c r="AD171" s="274"/>
      <c r="AE171" s="280"/>
      <c r="AF171" s="281"/>
      <c r="AG171" s="281"/>
      <c r="AH171" s="274"/>
    </row>
    <row r="172" spans="5:34" x14ac:dyDescent="0.2">
      <c r="G172" s="256"/>
      <c r="I172" s="257"/>
      <c r="L172" s="258"/>
      <c r="M172" s="258"/>
      <c r="N172" s="265"/>
      <c r="O172" s="265"/>
      <c r="S172" s="274"/>
      <c r="T172" s="274"/>
      <c r="U172" s="274"/>
      <c r="V172" s="274"/>
      <c r="W172" s="274"/>
      <c r="X172" s="274"/>
      <c r="Y172" s="278"/>
      <c r="Z172" s="274"/>
      <c r="AA172" s="279"/>
      <c r="AB172" s="274"/>
      <c r="AC172" s="274"/>
      <c r="AD172" s="274"/>
      <c r="AE172" s="280"/>
      <c r="AF172" s="281"/>
      <c r="AG172" s="281"/>
      <c r="AH172" s="274"/>
    </row>
    <row r="173" spans="5:34" x14ac:dyDescent="0.2">
      <c r="G173" s="256"/>
      <c r="I173" s="257"/>
      <c r="L173" s="258"/>
      <c r="M173" s="258"/>
      <c r="N173" s="265"/>
      <c r="O173" s="265"/>
      <c r="S173" s="274"/>
      <c r="T173" s="274"/>
      <c r="U173" s="274"/>
      <c r="V173" s="274"/>
      <c r="W173" s="274"/>
      <c r="X173" s="274"/>
      <c r="Y173" s="278"/>
      <c r="Z173" s="274"/>
      <c r="AA173" s="279"/>
      <c r="AB173" s="274"/>
      <c r="AC173" s="274"/>
      <c r="AD173" s="274"/>
      <c r="AE173" s="280"/>
      <c r="AF173" s="281"/>
      <c r="AG173" s="281"/>
      <c r="AH173" s="274"/>
    </row>
    <row r="174" spans="5:34" x14ac:dyDescent="0.2">
      <c r="E174" s="269"/>
      <c r="G174" s="256"/>
      <c r="I174" s="257"/>
      <c r="N174" s="265"/>
      <c r="O174" s="265"/>
      <c r="S174" s="274"/>
      <c r="T174" s="274"/>
      <c r="U174" s="274"/>
      <c r="V174" s="274"/>
      <c r="W174" s="276"/>
      <c r="X174" s="274"/>
      <c r="Y174" s="278"/>
      <c r="Z174" s="274"/>
      <c r="AA174" s="279"/>
      <c r="AB174" s="274"/>
      <c r="AC174" s="274"/>
      <c r="AD174" s="274"/>
      <c r="AE174" s="274"/>
      <c r="AF174" s="281"/>
      <c r="AG174" s="281"/>
      <c r="AH174" s="274"/>
    </row>
    <row r="175" spans="5:34" x14ac:dyDescent="0.2">
      <c r="G175" s="256"/>
      <c r="I175" s="257"/>
      <c r="L175" s="258"/>
      <c r="M175" s="258"/>
      <c r="N175" s="265"/>
      <c r="O175" s="265"/>
      <c r="S175" s="274"/>
      <c r="T175" s="274"/>
      <c r="U175" s="274"/>
      <c r="V175" s="274"/>
      <c r="W175" s="274"/>
      <c r="X175" s="274"/>
      <c r="Y175" s="278"/>
      <c r="Z175" s="274"/>
      <c r="AA175" s="279"/>
      <c r="AB175" s="274"/>
      <c r="AC175" s="274"/>
      <c r="AD175" s="274"/>
      <c r="AE175" s="280"/>
      <c r="AF175" s="281"/>
      <c r="AG175" s="281"/>
      <c r="AH175" s="274"/>
    </row>
    <row r="176" spans="5:34" x14ac:dyDescent="0.2">
      <c r="G176" s="256"/>
      <c r="I176" s="257"/>
      <c r="L176" s="258"/>
      <c r="M176" s="258"/>
      <c r="N176" s="265"/>
      <c r="O176" s="265"/>
      <c r="S176" s="274"/>
      <c r="T176" s="274"/>
      <c r="U176" s="274"/>
      <c r="V176" s="274"/>
      <c r="W176" s="274"/>
      <c r="X176" s="274"/>
      <c r="Y176" s="278"/>
      <c r="Z176" s="274"/>
      <c r="AA176" s="279"/>
      <c r="AB176" s="274"/>
      <c r="AC176" s="274"/>
      <c r="AD176" s="274"/>
      <c r="AE176" s="280"/>
      <c r="AF176" s="281"/>
      <c r="AG176" s="281"/>
      <c r="AH176" s="274"/>
    </row>
    <row r="177" spans="7:34" x14ac:dyDescent="0.2">
      <c r="G177" s="256"/>
      <c r="I177" s="257"/>
      <c r="L177" s="258"/>
      <c r="M177" s="258"/>
      <c r="N177" s="265"/>
      <c r="O177" s="265"/>
      <c r="S177" s="274"/>
      <c r="T177" s="274"/>
      <c r="U177" s="274"/>
      <c r="V177" s="274"/>
      <c r="W177" s="274"/>
      <c r="X177" s="274"/>
      <c r="Y177" s="278"/>
      <c r="Z177" s="274"/>
      <c r="AA177" s="279"/>
      <c r="AB177" s="274"/>
      <c r="AC177" s="274"/>
      <c r="AD177" s="274"/>
      <c r="AE177" s="280"/>
      <c r="AF177" s="281"/>
      <c r="AG177" s="281"/>
      <c r="AH177" s="274"/>
    </row>
    <row r="178" spans="7:34" x14ac:dyDescent="0.2">
      <c r="G178" s="256"/>
      <c r="I178" s="257"/>
      <c r="L178" s="258"/>
      <c r="M178" s="258"/>
      <c r="N178" s="265"/>
      <c r="O178" s="265"/>
      <c r="S178" s="274"/>
      <c r="T178" s="274"/>
      <c r="U178" s="274"/>
      <c r="V178" s="274"/>
      <c r="W178" s="274"/>
      <c r="X178" s="274"/>
      <c r="Y178" s="278"/>
      <c r="Z178" s="274"/>
      <c r="AA178" s="279"/>
      <c r="AB178" s="274"/>
      <c r="AC178" s="274"/>
      <c r="AD178" s="274"/>
      <c r="AE178" s="280"/>
      <c r="AF178" s="281"/>
      <c r="AG178" s="281"/>
      <c r="AH178" s="274"/>
    </row>
    <row r="179" spans="7:34" x14ac:dyDescent="0.2">
      <c r="G179" s="256"/>
      <c r="I179" s="257"/>
      <c r="L179" s="258"/>
      <c r="M179" s="258"/>
      <c r="N179" s="265"/>
      <c r="O179" s="265"/>
      <c r="S179" s="274"/>
      <c r="T179" s="274"/>
      <c r="U179" s="274"/>
      <c r="V179" s="274"/>
      <c r="W179" s="274"/>
      <c r="X179" s="274"/>
      <c r="Y179" s="278"/>
      <c r="Z179" s="274"/>
      <c r="AA179" s="279"/>
      <c r="AB179" s="274"/>
      <c r="AC179" s="274"/>
      <c r="AD179" s="274"/>
      <c r="AE179" s="280"/>
      <c r="AF179" s="281"/>
      <c r="AG179" s="281"/>
      <c r="AH179" s="274"/>
    </row>
    <row r="180" spans="7:34" x14ac:dyDescent="0.2">
      <c r="G180" s="256"/>
      <c r="I180" s="268"/>
      <c r="L180" s="258"/>
      <c r="M180" s="258"/>
      <c r="N180" s="265"/>
      <c r="O180" s="265"/>
      <c r="S180" s="274"/>
      <c r="T180" s="274"/>
      <c r="U180" s="274"/>
      <c r="V180" s="274"/>
      <c r="W180" s="274"/>
      <c r="X180" s="274"/>
      <c r="Y180" s="278"/>
      <c r="Z180" s="274"/>
      <c r="AA180" s="275"/>
      <c r="AB180" s="274"/>
      <c r="AC180" s="274"/>
      <c r="AD180" s="274"/>
      <c r="AE180" s="280"/>
      <c r="AF180" s="281"/>
      <c r="AG180" s="281"/>
      <c r="AH180" s="274"/>
    </row>
    <row r="181" spans="7:34" x14ac:dyDescent="0.2">
      <c r="G181" s="256"/>
      <c r="I181" s="257"/>
      <c r="L181" s="258"/>
      <c r="M181" s="258"/>
      <c r="N181" s="265"/>
      <c r="O181" s="265"/>
      <c r="S181" s="274"/>
      <c r="T181" s="274"/>
      <c r="U181" s="274"/>
      <c r="V181" s="274"/>
      <c r="W181" s="274"/>
      <c r="X181" s="274"/>
      <c r="Y181" s="278"/>
      <c r="Z181" s="274"/>
      <c r="AA181" s="279"/>
      <c r="AB181" s="274"/>
      <c r="AC181" s="274"/>
      <c r="AD181" s="274"/>
      <c r="AE181" s="280"/>
      <c r="AF181" s="281"/>
      <c r="AG181" s="281"/>
      <c r="AH181" s="274"/>
    </row>
    <row r="182" spans="7:34" x14ac:dyDescent="0.2">
      <c r="G182" s="256"/>
      <c r="I182" s="268"/>
      <c r="L182" s="258"/>
      <c r="M182" s="258"/>
      <c r="N182" s="265"/>
      <c r="O182" s="265"/>
      <c r="S182" s="274"/>
      <c r="T182" s="274"/>
      <c r="U182" s="274"/>
      <c r="V182" s="274"/>
      <c r="W182" s="274"/>
      <c r="X182" s="274"/>
      <c r="Y182" s="278"/>
      <c r="Z182" s="274"/>
      <c r="AA182" s="275"/>
      <c r="AB182" s="274"/>
      <c r="AC182" s="274"/>
      <c r="AD182" s="274"/>
      <c r="AE182" s="280"/>
      <c r="AF182" s="281"/>
      <c r="AG182" s="281"/>
      <c r="AH182" s="274"/>
    </row>
    <row r="183" spans="7:34" x14ac:dyDescent="0.2">
      <c r="G183" s="256"/>
      <c r="I183" s="268"/>
      <c r="M183" s="258"/>
      <c r="N183" s="265"/>
      <c r="O183" s="265"/>
      <c r="S183" s="274"/>
      <c r="T183" s="274"/>
      <c r="U183" s="274"/>
      <c r="V183" s="274"/>
      <c r="W183" s="274"/>
      <c r="X183" s="274"/>
      <c r="Y183" s="278"/>
      <c r="Z183" s="274"/>
      <c r="AA183" s="275"/>
      <c r="AB183" s="274"/>
      <c r="AC183" s="274"/>
      <c r="AD183" s="274"/>
      <c r="AE183" s="280"/>
      <c r="AF183" s="281"/>
      <c r="AG183" s="281"/>
      <c r="AH183" s="274"/>
    </row>
    <row r="184" spans="7:34" x14ac:dyDescent="0.2">
      <c r="G184" s="256"/>
      <c r="I184" s="268"/>
      <c r="L184" s="258"/>
      <c r="M184" s="258"/>
      <c r="N184" s="265"/>
      <c r="O184" s="265"/>
      <c r="S184" s="274"/>
      <c r="T184" s="274"/>
      <c r="U184" s="274"/>
      <c r="V184" s="274"/>
      <c r="W184" s="274"/>
      <c r="X184" s="274"/>
      <c r="Y184" s="278"/>
      <c r="Z184" s="274"/>
      <c r="AA184" s="275"/>
      <c r="AB184" s="274"/>
      <c r="AC184" s="274"/>
      <c r="AD184" s="274"/>
      <c r="AE184" s="280"/>
      <c r="AF184" s="281"/>
      <c r="AG184" s="281"/>
      <c r="AH184" s="274"/>
    </row>
    <row r="185" spans="7:34" x14ac:dyDescent="0.2">
      <c r="G185" s="256"/>
      <c r="I185" s="268"/>
      <c r="L185" s="258"/>
      <c r="M185" s="258"/>
      <c r="N185" s="265"/>
      <c r="O185" s="265"/>
      <c r="S185" s="274"/>
      <c r="T185" s="274"/>
      <c r="U185" s="274"/>
      <c r="V185" s="274"/>
      <c r="W185" s="274"/>
      <c r="X185" s="274"/>
      <c r="Y185" s="278"/>
      <c r="Z185" s="274"/>
      <c r="AA185" s="275"/>
      <c r="AB185" s="274"/>
      <c r="AC185" s="274"/>
      <c r="AD185" s="274"/>
      <c r="AE185" s="280"/>
      <c r="AF185" s="281"/>
      <c r="AG185" s="281"/>
      <c r="AH185" s="274"/>
    </row>
    <row r="186" spans="7:34" x14ac:dyDescent="0.2">
      <c r="G186" s="256"/>
      <c r="I186" s="268"/>
      <c r="L186" s="258"/>
      <c r="M186" s="258"/>
      <c r="N186" s="265"/>
      <c r="O186" s="265"/>
      <c r="S186" s="274"/>
      <c r="T186" s="274"/>
      <c r="U186" s="274"/>
      <c r="V186" s="274"/>
      <c r="W186" s="274"/>
      <c r="X186" s="274"/>
      <c r="Y186" s="278"/>
      <c r="Z186" s="274"/>
      <c r="AA186" s="275"/>
      <c r="AB186" s="274"/>
      <c r="AC186" s="274"/>
      <c r="AD186" s="274"/>
      <c r="AE186" s="280"/>
      <c r="AF186" s="281"/>
      <c r="AG186" s="281"/>
      <c r="AH186" s="274"/>
    </row>
    <row r="187" spans="7:34" x14ac:dyDescent="0.2">
      <c r="G187" s="256"/>
      <c r="I187" s="268"/>
      <c r="M187" s="258"/>
      <c r="N187" s="265"/>
      <c r="O187" s="265"/>
      <c r="S187" s="274"/>
      <c r="T187" s="274"/>
      <c r="U187" s="274"/>
      <c r="V187" s="274"/>
      <c r="W187" s="274"/>
      <c r="X187" s="274"/>
      <c r="Y187" s="278"/>
      <c r="Z187" s="274"/>
      <c r="AA187" s="275"/>
      <c r="AB187" s="274"/>
      <c r="AC187" s="274"/>
      <c r="AD187" s="274"/>
      <c r="AE187" s="280"/>
      <c r="AF187" s="281"/>
      <c r="AG187" s="281"/>
      <c r="AH187" s="274"/>
    </row>
    <row r="188" spans="7:34" x14ac:dyDescent="0.2">
      <c r="G188" s="256"/>
      <c r="I188" s="268"/>
      <c r="M188" s="258"/>
      <c r="N188" s="265"/>
      <c r="O188" s="265"/>
      <c r="S188" s="274"/>
      <c r="T188" s="274"/>
      <c r="U188" s="274"/>
      <c r="V188" s="274"/>
      <c r="W188" s="274"/>
      <c r="X188" s="274"/>
      <c r="Y188" s="278"/>
      <c r="Z188" s="274"/>
      <c r="AA188" s="275"/>
      <c r="AB188" s="274"/>
      <c r="AC188" s="274"/>
      <c r="AD188" s="274"/>
      <c r="AE188" s="280"/>
      <c r="AF188" s="281"/>
      <c r="AG188" s="281"/>
      <c r="AH188" s="274"/>
    </row>
    <row r="189" spans="7:34" x14ac:dyDescent="0.2">
      <c r="G189" s="256"/>
      <c r="I189" s="268"/>
      <c r="L189" s="258"/>
      <c r="M189" s="258"/>
      <c r="N189" s="265"/>
      <c r="O189" s="265"/>
      <c r="S189" s="274"/>
      <c r="T189" s="274"/>
      <c r="U189" s="274"/>
      <c r="V189" s="274"/>
      <c r="W189" s="274"/>
      <c r="X189" s="274"/>
      <c r="Y189" s="278"/>
      <c r="Z189" s="274"/>
      <c r="AA189" s="275"/>
      <c r="AB189" s="274"/>
      <c r="AC189" s="274"/>
      <c r="AD189" s="274"/>
      <c r="AE189" s="280"/>
      <c r="AF189" s="281"/>
      <c r="AG189" s="281"/>
      <c r="AH189" s="274"/>
    </row>
    <row r="190" spans="7:34" x14ac:dyDescent="0.2">
      <c r="G190" s="256"/>
      <c r="I190" s="268"/>
      <c r="L190" s="258"/>
      <c r="M190" s="258"/>
      <c r="N190" s="265"/>
      <c r="O190" s="265"/>
      <c r="S190" s="274"/>
      <c r="T190" s="274"/>
      <c r="U190" s="274"/>
      <c r="V190" s="274"/>
      <c r="W190" s="274"/>
      <c r="X190" s="274"/>
      <c r="Y190" s="278"/>
      <c r="Z190" s="274"/>
      <c r="AA190" s="275"/>
      <c r="AB190" s="274"/>
      <c r="AC190" s="274"/>
      <c r="AD190" s="274"/>
      <c r="AE190" s="280"/>
      <c r="AF190" s="281"/>
      <c r="AG190" s="281"/>
      <c r="AH190" s="274"/>
    </row>
    <row r="191" spans="7:34" x14ac:dyDescent="0.2">
      <c r="G191" s="256"/>
      <c r="I191" s="268"/>
      <c r="L191" s="258"/>
      <c r="M191" s="258"/>
      <c r="N191" s="265"/>
      <c r="O191" s="265"/>
      <c r="S191" s="274"/>
      <c r="T191" s="274"/>
      <c r="U191" s="274"/>
      <c r="V191" s="274"/>
      <c r="W191" s="274"/>
      <c r="X191" s="274"/>
      <c r="Y191" s="278"/>
      <c r="Z191" s="274"/>
      <c r="AA191" s="275"/>
      <c r="AB191" s="274"/>
      <c r="AC191" s="274"/>
      <c r="AD191" s="274"/>
      <c r="AE191" s="280"/>
      <c r="AF191" s="281"/>
      <c r="AG191" s="281"/>
      <c r="AH191" s="274"/>
    </row>
    <row r="192" spans="7:34" x14ac:dyDescent="0.2">
      <c r="G192" s="256"/>
      <c r="I192" s="268"/>
      <c r="L192" s="258"/>
      <c r="M192" s="258"/>
      <c r="N192" s="265"/>
      <c r="O192" s="265"/>
      <c r="S192" s="274"/>
      <c r="T192" s="274"/>
      <c r="U192" s="274"/>
      <c r="V192" s="274"/>
      <c r="W192" s="274"/>
      <c r="X192" s="274"/>
      <c r="Y192" s="278"/>
      <c r="Z192" s="274"/>
      <c r="AA192" s="275"/>
      <c r="AB192" s="274"/>
      <c r="AC192" s="274"/>
      <c r="AD192" s="274"/>
      <c r="AE192" s="280"/>
      <c r="AF192" s="281"/>
      <c r="AG192" s="281"/>
      <c r="AH192" s="274"/>
    </row>
    <row r="193" spans="7:35" x14ac:dyDescent="0.2">
      <c r="G193" s="256"/>
      <c r="I193" s="257"/>
      <c r="L193" s="258"/>
      <c r="M193" s="258"/>
      <c r="N193" s="265"/>
      <c r="O193" s="265"/>
      <c r="S193" s="274"/>
      <c r="T193" s="274"/>
      <c r="U193" s="274"/>
      <c r="V193" s="274"/>
      <c r="W193" s="274"/>
      <c r="X193" s="274"/>
      <c r="Y193" s="278"/>
      <c r="Z193" s="274"/>
      <c r="AA193" s="279"/>
      <c r="AB193" s="274"/>
      <c r="AC193" s="274"/>
      <c r="AD193" s="274"/>
      <c r="AE193" s="280"/>
      <c r="AF193" s="281"/>
      <c r="AG193" s="281"/>
      <c r="AH193" s="274"/>
    </row>
    <row r="194" spans="7:35" x14ac:dyDescent="0.2">
      <c r="G194" s="256"/>
      <c r="I194" s="268"/>
      <c r="M194" s="258"/>
      <c r="N194" s="265"/>
      <c r="O194" s="265"/>
      <c r="S194" s="274"/>
      <c r="T194" s="274"/>
      <c r="U194" s="274"/>
      <c r="V194" s="274"/>
      <c r="W194" s="274"/>
      <c r="X194" s="274"/>
      <c r="Y194" s="278"/>
      <c r="Z194" s="274"/>
      <c r="AA194" s="275"/>
      <c r="AB194" s="274"/>
      <c r="AC194" s="274"/>
      <c r="AD194" s="274"/>
      <c r="AE194" s="280"/>
      <c r="AF194" s="281"/>
      <c r="AG194" s="281"/>
      <c r="AH194" s="274"/>
    </row>
    <row r="195" spans="7:35" x14ac:dyDescent="0.2">
      <c r="G195" s="256"/>
      <c r="I195" s="268"/>
      <c r="M195" s="258"/>
      <c r="N195" s="265"/>
      <c r="O195" s="265"/>
      <c r="S195" s="274"/>
      <c r="T195" s="274"/>
      <c r="U195" s="274"/>
      <c r="V195" s="274"/>
      <c r="W195" s="274"/>
      <c r="X195" s="274"/>
      <c r="Y195" s="278"/>
      <c r="Z195" s="274"/>
      <c r="AA195" s="275"/>
      <c r="AB195" s="274"/>
      <c r="AC195" s="274"/>
      <c r="AD195" s="274"/>
      <c r="AE195" s="280"/>
      <c r="AF195" s="281"/>
      <c r="AG195" s="281"/>
      <c r="AH195" s="274"/>
    </row>
    <row r="196" spans="7:35" x14ac:dyDescent="0.2">
      <c r="G196" s="256"/>
      <c r="I196" s="268"/>
      <c r="L196" s="258"/>
      <c r="M196" s="258"/>
      <c r="N196" s="265"/>
      <c r="O196" s="265"/>
      <c r="S196" s="274"/>
      <c r="T196" s="274"/>
      <c r="U196" s="274"/>
      <c r="V196" s="274"/>
      <c r="W196" s="274"/>
      <c r="X196" s="274"/>
      <c r="Y196" s="278"/>
      <c r="Z196" s="274"/>
      <c r="AA196" s="275"/>
      <c r="AB196" s="274"/>
      <c r="AC196" s="274"/>
      <c r="AD196" s="274"/>
      <c r="AE196" s="280"/>
      <c r="AF196" s="281"/>
      <c r="AG196" s="281"/>
      <c r="AH196" s="274"/>
    </row>
    <row r="197" spans="7:35" x14ac:dyDescent="0.2">
      <c r="G197" s="256"/>
      <c r="I197" s="268"/>
      <c r="L197" s="258"/>
      <c r="M197" s="258"/>
      <c r="N197" s="265"/>
      <c r="O197" s="265"/>
      <c r="S197" s="274"/>
      <c r="T197" s="274"/>
      <c r="U197" s="274"/>
      <c r="V197" s="274"/>
      <c r="W197" s="274"/>
      <c r="X197" s="274"/>
      <c r="Y197" s="278"/>
      <c r="Z197" s="274"/>
      <c r="AA197" s="275"/>
      <c r="AB197" s="274"/>
      <c r="AC197" s="274"/>
      <c r="AD197" s="274"/>
      <c r="AE197" s="280"/>
      <c r="AF197" s="281"/>
      <c r="AG197" s="281"/>
      <c r="AH197" s="274"/>
    </row>
    <row r="198" spans="7:35" x14ac:dyDescent="0.2">
      <c r="G198" s="256"/>
      <c r="I198" s="268"/>
      <c r="M198" s="258"/>
      <c r="N198" s="265"/>
      <c r="O198" s="265"/>
      <c r="S198" s="274"/>
      <c r="T198" s="274"/>
      <c r="U198" s="274"/>
      <c r="V198" s="274"/>
      <c r="W198" s="274"/>
      <c r="X198" s="274"/>
      <c r="Y198" s="278"/>
      <c r="Z198" s="274"/>
      <c r="AA198" s="275"/>
      <c r="AB198" s="274"/>
      <c r="AC198" s="274"/>
      <c r="AD198" s="274"/>
      <c r="AE198" s="280"/>
      <c r="AF198" s="281"/>
      <c r="AG198" s="281"/>
      <c r="AH198" s="274"/>
    </row>
    <row r="199" spans="7:35" x14ac:dyDescent="0.2">
      <c r="G199" s="256"/>
      <c r="I199" s="268"/>
      <c r="L199" s="258"/>
      <c r="M199" s="258"/>
      <c r="N199" s="265"/>
      <c r="O199" s="265"/>
      <c r="Y199" s="256"/>
      <c r="AA199" s="268"/>
      <c r="AD199" s="258"/>
      <c r="AE199" s="258"/>
      <c r="AF199" s="265"/>
      <c r="AG199" s="265"/>
      <c r="AI199" s="287"/>
    </row>
    <row r="200" spans="7:35" x14ac:dyDescent="0.2">
      <c r="G200" s="256"/>
      <c r="I200" s="268"/>
      <c r="L200" s="258"/>
      <c r="M200" s="258"/>
      <c r="N200" s="265"/>
      <c r="O200" s="265"/>
      <c r="Y200" s="256"/>
      <c r="AA200" s="268"/>
      <c r="AD200" s="258"/>
      <c r="AE200" s="258"/>
      <c r="AF200" s="265"/>
      <c r="AG200" s="265"/>
    </row>
    <row r="201" spans="7:35" x14ac:dyDescent="0.2">
      <c r="G201" s="256"/>
      <c r="I201" s="268"/>
      <c r="M201" s="258"/>
      <c r="N201" s="265"/>
      <c r="O201" s="265"/>
      <c r="Y201" s="256"/>
      <c r="AA201" s="268"/>
      <c r="AE201" s="258"/>
      <c r="AF201" s="265"/>
      <c r="AG201" s="265"/>
    </row>
    <row r="202" spans="7:35" x14ac:dyDescent="0.2">
      <c r="G202" s="256"/>
      <c r="I202" s="268"/>
      <c r="L202" s="258"/>
      <c r="M202" s="258"/>
      <c r="N202" s="265"/>
      <c r="O202" s="265"/>
      <c r="Y202" s="256"/>
      <c r="AA202" s="268"/>
      <c r="AD202" s="258"/>
      <c r="AE202" s="258"/>
      <c r="AF202" s="265"/>
      <c r="AG202" s="265"/>
    </row>
    <row r="203" spans="7:35" x14ac:dyDescent="0.2">
      <c r="G203" s="256"/>
      <c r="I203" s="268"/>
      <c r="M203" s="258"/>
      <c r="N203" s="265"/>
      <c r="O203" s="265"/>
      <c r="Y203" s="256"/>
      <c r="AA203" s="268"/>
      <c r="AE203" s="258"/>
      <c r="AF203" s="265"/>
      <c r="AG203" s="265"/>
    </row>
    <row r="204" spans="7:35" x14ac:dyDescent="0.2">
      <c r="G204" s="256"/>
      <c r="I204" s="257"/>
      <c r="L204" s="258"/>
      <c r="M204" s="258"/>
      <c r="N204" s="265"/>
      <c r="O204" s="265"/>
      <c r="Y204" s="256"/>
      <c r="AA204" s="257"/>
      <c r="AD204" s="258"/>
      <c r="AE204" s="258"/>
      <c r="AF204" s="265"/>
      <c r="AG204" s="265"/>
    </row>
    <row r="205" spans="7:35" x14ac:dyDescent="0.2">
      <c r="G205" s="256"/>
      <c r="I205" s="268"/>
      <c r="L205" s="258"/>
      <c r="M205" s="258"/>
      <c r="N205" s="265"/>
      <c r="O205" s="265"/>
      <c r="Y205" s="256"/>
      <c r="AA205" s="268"/>
      <c r="AD205" s="258"/>
      <c r="AE205" s="258"/>
      <c r="AF205" s="265"/>
      <c r="AG205" s="265"/>
    </row>
    <row r="206" spans="7:35" x14ac:dyDescent="0.2">
      <c r="G206" s="256"/>
      <c r="I206" s="268"/>
      <c r="L206" s="258"/>
      <c r="M206" s="258"/>
      <c r="N206" s="265"/>
      <c r="O206" s="265"/>
      <c r="Y206" s="256"/>
      <c r="AA206" s="268"/>
      <c r="AD206" s="258"/>
      <c r="AE206" s="258"/>
      <c r="AF206" s="265"/>
      <c r="AG206" s="265"/>
    </row>
    <row r="207" spans="7:35" x14ac:dyDescent="0.2">
      <c r="G207" s="256"/>
      <c r="I207" s="268"/>
      <c r="L207" s="258"/>
      <c r="M207" s="258"/>
      <c r="N207" s="265"/>
      <c r="O207" s="265"/>
      <c r="Y207" s="256"/>
      <c r="AA207" s="268"/>
      <c r="AD207" s="258"/>
      <c r="AE207" s="258"/>
      <c r="AF207" s="265"/>
      <c r="AG207" s="265"/>
    </row>
    <row r="208" spans="7:35" x14ac:dyDescent="0.2">
      <c r="G208" s="256"/>
      <c r="I208" s="268"/>
      <c r="L208" s="258"/>
      <c r="M208" s="258"/>
      <c r="N208" s="265"/>
      <c r="O208" s="265"/>
      <c r="Y208" s="256"/>
      <c r="AA208" s="268"/>
      <c r="AD208" s="258"/>
      <c r="AE208" s="258"/>
      <c r="AF208" s="265"/>
      <c r="AG208" s="265"/>
    </row>
    <row r="209" spans="7:33" x14ac:dyDescent="0.2">
      <c r="G209" s="256"/>
      <c r="I209" s="268"/>
      <c r="L209" s="258"/>
      <c r="M209" s="258"/>
      <c r="N209" s="265"/>
      <c r="O209" s="265"/>
      <c r="Y209" s="256"/>
      <c r="AA209" s="268"/>
      <c r="AD209" s="258"/>
      <c r="AE209" s="258"/>
      <c r="AF209" s="265"/>
      <c r="AG209" s="265"/>
    </row>
    <row r="210" spans="7:33" x14ac:dyDescent="0.2">
      <c r="G210" s="256"/>
      <c r="I210" s="268"/>
      <c r="M210" s="258"/>
      <c r="N210" s="265"/>
      <c r="O210" s="265"/>
      <c r="Y210" s="256"/>
      <c r="AA210" s="268"/>
      <c r="AE210" s="258"/>
      <c r="AF210" s="265"/>
      <c r="AG210" s="265"/>
    </row>
    <row r="211" spans="7:33" x14ac:dyDescent="0.2">
      <c r="G211" s="256"/>
      <c r="I211" s="268"/>
      <c r="L211" s="258"/>
      <c r="M211" s="258"/>
      <c r="N211" s="265"/>
      <c r="O211" s="265"/>
      <c r="Y211" s="256"/>
      <c r="AA211" s="268"/>
      <c r="AD211" s="258"/>
      <c r="AE211" s="258"/>
      <c r="AF211" s="265"/>
      <c r="AG211" s="265"/>
    </row>
    <row r="212" spans="7:33" x14ac:dyDescent="0.2">
      <c r="G212" s="256"/>
      <c r="O212" s="258"/>
      <c r="Y212" s="256"/>
      <c r="AG212" s="258"/>
    </row>
    <row r="213" spans="7:33" x14ac:dyDescent="0.2">
      <c r="G213" s="256"/>
      <c r="I213" s="257"/>
      <c r="L213" s="258"/>
      <c r="M213" s="258"/>
      <c r="N213" s="265"/>
      <c r="O213" s="265"/>
    </row>
    <row r="214" spans="7:33" x14ac:dyDescent="0.2">
      <c r="G214" s="256"/>
      <c r="I214" s="257"/>
      <c r="L214" s="258"/>
      <c r="M214" s="258"/>
      <c r="N214" s="265"/>
      <c r="O214" s="265"/>
    </row>
    <row r="215" spans="7:33" x14ac:dyDescent="0.2">
      <c r="G215" s="256"/>
      <c r="I215" s="257"/>
      <c r="L215" s="258"/>
      <c r="M215" s="258"/>
      <c r="N215" s="265"/>
      <c r="O215" s="265"/>
    </row>
    <row r="216" spans="7:33" x14ac:dyDescent="0.2">
      <c r="G216" s="256"/>
      <c r="I216" s="257"/>
      <c r="L216" s="258"/>
      <c r="M216" s="258"/>
      <c r="N216" s="265"/>
      <c r="O216" s="265"/>
    </row>
    <row r="217" spans="7:33" x14ac:dyDescent="0.2">
      <c r="G217" s="256"/>
      <c r="I217" s="257"/>
      <c r="L217" s="258"/>
      <c r="M217" s="258"/>
      <c r="N217" s="265"/>
      <c r="O217" s="265"/>
    </row>
    <row r="218" spans="7:33" x14ac:dyDescent="0.2">
      <c r="G218" s="256"/>
      <c r="I218" s="257"/>
      <c r="L218" s="258"/>
      <c r="M218" s="258"/>
      <c r="N218" s="265"/>
      <c r="O218" s="265"/>
    </row>
    <row r="219" spans="7:33" x14ac:dyDescent="0.2">
      <c r="G219" s="256"/>
      <c r="I219" s="257"/>
      <c r="L219" s="258"/>
      <c r="M219" s="258"/>
      <c r="N219" s="265"/>
      <c r="O219" s="265"/>
    </row>
    <row r="220" spans="7:33" x14ac:dyDescent="0.2">
      <c r="G220" s="256"/>
      <c r="I220" s="257"/>
      <c r="L220" s="258"/>
      <c r="M220" s="258"/>
      <c r="N220" s="265"/>
      <c r="O220" s="265"/>
    </row>
    <row r="221" spans="7:33" x14ac:dyDescent="0.2">
      <c r="G221" s="256"/>
      <c r="I221" s="257"/>
      <c r="L221" s="258"/>
      <c r="M221" s="258"/>
      <c r="N221" s="265"/>
      <c r="O221" s="265"/>
    </row>
    <row r="222" spans="7:33" x14ac:dyDescent="0.2">
      <c r="G222" s="256"/>
      <c r="I222" s="257"/>
      <c r="L222" s="258"/>
      <c r="M222" s="258"/>
      <c r="N222" s="265"/>
      <c r="O222" s="265"/>
    </row>
    <row r="223" spans="7:33" x14ac:dyDescent="0.2">
      <c r="G223" s="256"/>
      <c r="I223" s="257"/>
      <c r="L223" s="258"/>
      <c r="M223" s="258"/>
      <c r="N223" s="265"/>
      <c r="O223" s="265"/>
    </row>
    <row r="224" spans="7:33" x14ac:dyDescent="0.2">
      <c r="G224" s="256"/>
      <c r="I224" s="257"/>
      <c r="L224" s="258"/>
      <c r="M224" s="258"/>
      <c r="N224" s="265"/>
      <c r="O224" s="265"/>
    </row>
    <row r="225" spans="7:15" x14ac:dyDescent="0.2">
      <c r="G225" s="256"/>
      <c r="I225" s="257"/>
      <c r="L225" s="258"/>
      <c r="M225" s="258"/>
      <c r="N225" s="265"/>
      <c r="O225" s="265"/>
    </row>
    <row r="226" spans="7:15" x14ac:dyDescent="0.2">
      <c r="G226" s="256"/>
      <c r="I226" s="257"/>
      <c r="L226" s="258"/>
      <c r="M226" s="258"/>
      <c r="N226" s="265"/>
      <c r="O226" s="265"/>
    </row>
    <row r="227" spans="7:15" x14ac:dyDescent="0.2">
      <c r="G227" s="256"/>
      <c r="I227" s="257"/>
      <c r="L227" s="258"/>
      <c r="M227" s="258"/>
      <c r="N227" s="265"/>
      <c r="O227" s="265"/>
    </row>
    <row r="228" spans="7:15" x14ac:dyDescent="0.2">
      <c r="G228" s="256"/>
      <c r="I228" s="257"/>
      <c r="L228" s="258"/>
      <c r="M228" s="258"/>
      <c r="N228" s="265"/>
      <c r="O228" s="265"/>
    </row>
    <row r="229" spans="7:15" x14ac:dyDescent="0.2">
      <c r="G229" s="256"/>
      <c r="I229" s="257"/>
      <c r="L229" s="258"/>
      <c r="M229" s="258"/>
      <c r="N229" s="265"/>
      <c r="O229" s="265"/>
    </row>
    <row r="230" spans="7:15" x14ac:dyDescent="0.2">
      <c r="G230" s="256"/>
      <c r="I230" s="257"/>
      <c r="L230" s="258"/>
      <c r="M230" s="258"/>
      <c r="N230" s="265"/>
      <c r="O230" s="265"/>
    </row>
    <row r="231" spans="7:15" x14ac:dyDescent="0.2">
      <c r="G231" s="256"/>
      <c r="I231" s="257"/>
      <c r="L231" s="258"/>
      <c r="M231" s="258"/>
      <c r="N231" s="265"/>
      <c r="O231" s="265"/>
    </row>
    <row r="232" spans="7:15" x14ac:dyDescent="0.2">
      <c r="G232" s="256"/>
      <c r="I232" s="257"/>
      <c r="L232" s="258"/>
      <c r="M232" s="258"/>
      <c r="N232" s="265"/>
      <c r="O232" s="265"/>
    </row>
    <row r="233" spans="7:15" x14ac:dyDescent="0.2">
      <c r="G233" s="256"/>
      <c r="I233" s="257"/>
      <c r="L233" s="258"/>
      <c r="M233" s="258"/>
      <c r="N233" s="265"/>
      <c r="O233" s="265"/>
    </row>
    <row r="234" spans="7:15" x14ac:dyDescent="0.2">
      <c r="G234" s="256"/>
      <c r="I234" s="257"/>
      <c r="L234" s="258"/>
      <c r="M234" s="258"/>
      <c r="N234" s="265"/>
      <c r="O234" s="265"/>
    </row>
    <row r="235" spans="7:15" x14ac:dyDescent="0.2">
      <c r="G235" s="256"/>
      <c r="I235" s="257"/>
      <c r="L235" s="258"/>
      <c r="M235" s="258"/>
      <c r="N235" s="265"/>
      <c r="O235" s="265"/>
    </row>
    <row r="236" spans="7:15" x14ac:dyDescent="0.2">
      <c r="G236" s="256"/>
      <c r="I236" s="257"/>
      <c r="L236" s="258"/>
      <c r="M236" s="258"/>
      <c r="N236" s="265"/>
      <c r="O236" s="265"/>
    </row>
    <row r="237" spans="7:15" x14ac:dyDescent="0.2">
      <c r="G237" s="256"/>
      <c r="I237" s="257"/>
      <c r="L237" s="258"/>
      <c r="M237" s="258"/>
      <c r="N237" s="265"/>
      <c r="O237" s="265"/>
    </row>
    <row r="238" spans="7:15" x14ac:dyDescent="0.2">
      <c r="G238" s="256"/>
      <c r="I238" s="257"/>
      <c r="L238" s="258"/>
      <c r="M238" s="258"/>
      <c r="N238" s="265"/>
      <c r="O238" s="265"/>
    </row>
    <row r="239" spans="7:15" x14ac:dyDescent="0.2">
      <c r="G239" s="256"/>
      <c r="I239" s="257"/>
      <c r="L239" s="258"/>
      <c r="M239" s="258"/>
      <c r="N239" s="265"/>
      <c r="O239" s="265"/>
    </row>
    <row r="240" spans="7:15" x14ac:dyDescent="0.2">
      <c r="G240" s="256"/>
      <c r="I240" s="257"/>
      <c r="L240" s="258"/>
      <c r="M240" s="258"/>
      <c r="N240" s="265"/>
      <c r="O240" s="265"/>
    </row>
    <row r="241" spans="2:15" x14ac:dyDescent="0.2">
      <c r="G241" s="256"/>
      <c r="I241" s="257"/>
      <c r="L241" s="258"/>
      <c r="M241" s="258"/>
      <c r="N241" s="265"/>
      <c r="O241" s="265"/>
    </row>
    <row r="242" spans="2:15" x14ac:dyDescent="0.2">
      <c r="G242" s="256"/>
      <c r="I242" s="257"/>
      <c r="L242" s="258"/>
      <c r="M242" s="258"/>
      <c r="N242" s="265"/>
      <c r="O242" s="265"/>
    </row>
    <row r="243" spans="2:15" x14ac:dyDescent="0.2">
      <c r="G243" s="256"/>
      <c r="I243" s="257"/>
      <c r="L243" s="258"/>
      <c r="M243" s="258"/>
      <c r="N243" s="265"/>
      <c r="O243" s="265"/>
    </row>
    <row r="244" spans="2:15" x14ac:dyDescent="0.2">
      <c r="G244" s="256"/>
      <c r="I244" s="257"/>
      <c r="L244" s="258"/>
      <c r="M244" s="258"/>
      <c r="N244" s="265"/>
      <c r="O244" s="265"/>
    </row>
    <row r="245" spans="2:15" x14ac:dyDescent="0.2">
      <c r="B245" s="232" t="s">
        <v>4</v>
      </c>
      <c r="C245" s="232">
        <v>20</v>
      </c>
      <c r="D245" s="232" t="s">
        <v>24</v>
      </c>
      <c r="F245" s="232" t="s">
        <v>29</v>
      </c>
      <c r="G245" s="256"/>
      <c r="H245" s="232" t="s">
        <v>178</v>
      </c>
      <c r="I245" s="257" t="s">
        <v>176</v>
      </c>
      <c r="K245" s="232" t="s">
        <v>179</v>
      </c>
      <c r="L245" s="258"/>
      <c r="M245" s="258"/>
      <c r="N245" s="265"/>
      <c r="O245" s="265"/>
    </row>
    <row r="246" spans="2:15" x14ac:dyDescent="0.2">
      <c r="G246" s="256"/>
      <c r="I246" s="257"/>
      <c r="L246" s="258"/>
      <c r="M246" s="258"/>
      <c r="N246" s="265"/>
      <c r="O246" s="265"/>
    </row>
    <row r="247" spans="2:15" x14ac:dyDescent="0.2">
      <c r="G247" s="256"/>
      <c r="I247" s="257"/>
      <c r="L247" s="258"/>
      <c r="M247" s="258"/>
      <c r="N247" s="265"/>
      <c r="O247" s="265"/>
    </row>
    <row r="248" spans="2:15" x14ac:dyDescent="0.2">
      <c r="G248" s="256"/>
      <c r="H248" s="232" t="s">
        <v>180</v>
      </c>
      <c r="I248" s="257" t="s">
        <v>176</v>
      </c>
      <c r="K248" s="232" t="s">
        <v>193</v>
      </c>
      <c r="L248" s="258"/>
      <c r="M248" s="258"/>
      <c r="N248" s="265"/>
      <c r="O248" s="265"/>
    </row>
    <row r="249" spans="2:15" x14ac:dyDescent="0.2">
      <c r="G249" s="256"/>
      <c r="I249" s="257"/>
      <c r="L249" s="258"/>
      <c r="M249" s="258"/>
      <c r="N249" s="265"/>
      <c r="O249" s="265"/>
    </row>
    <row r="250" spans="2:15" x14ac:dyDescent="0.2">
      <c r="G250" s="256"/>
      <c r="I250" s="257"/>
      <c r="L250" s="258"/>
      <c r="M250" s="258"/>
      <c r="N250" s="265"/>
      <c r="O250" s="265"/>
    </row>
    <row r="251" spans="2:15" x14ac:dyDescent="0.2">
      <c r="G251" s="256"/>
      <c r="H251" s="232" t="s">
        <v>181</v>
      </c>
      <c r="I251" s="257"/>
      <c r="K251" s="232" t="s">
        <v>194</v>
      </c>
      <c r="L251" s="258"/>
      <c r="M251" s="258"/>
      <c r="N251" s="265"/>
      <c r="O251" s="265"/>
    </row>
    <row r="252" spans="2:15" x14ac:dyDescent="0.2">
      <c r="G252" s="256"/>
      <c r="I252" s="257"/>
      <c r="L252" s="258"/>
      <c r="M252" s="258"/>
      <c r="N252" s="265"/>
      <c r="O252" s="265"/>
    </row>
    <row r="253" spans="2:15" x14ac:dyDescent="0.2">
      <c r="G253" s="256"/>
      <c r="I253" s="257"/>
      <c r="L253" s="258"/>
      <c r="M253" s="258"/>
      <c r="N253" s="265"/>
      <c r="O253" s="265"/>
    </row>
    <row r="254" spans="2:15" x14ac:dyDescent="0.2">
      <c r="G254" s="256"/>
      <c r="H254" s="232" t="s">
        <v>182</v>
      </c>
      <c r="I254" s="257" t="s">
        <v>176</v>
      </c>
      <c r="K254" s="232" t="s">
        <v>195</v>
      </c>
      <c r="L254" s="258"/>
      <c r="M254" s="258"/>
      <c r="N254" s="265"/>
      <c r="O254" s="265"/>
    </row>
    <row r="255" spans="2:15" x14ac:dyDescent="0.2">
      <c r="G255" s="256"/>
      <c r="I255" s="257"/>
      <c r="L255" s="258"/>
      <c r="M255" s="258"/>
      <c r="N255" s="265"/>
      <c r="O255" s="265"/>
    </row>
    <row r="256" spans="2:15" x14ac:dyDescent="0.2">
      <c r="G256" s="256"/>
      <c r="I256" s="257"/>
      <c r="L256" s="258"/>
      <c r="M256" s="258"/>
      <c r="N256" s="265"/>
      <c r="O256" s="265"/>
    </row>
    <row r="257" spans="7:15" x14ac:dyDescent="0.2">
      <c r="G257" s="256"/>
      <c r="H257" s="232" t="s">
        <v>183</v>
      </c>
      <c r="I257" s="257" t="s">
        <v>176</v>
      </c>
      <c r="K257" s="232" t="s">
        <v>196</v>
      </c>
      <c r="L257" s="258"/>
      <c r="M257" s="258"/>
      <c r="N257" s="265"/>
      <c r="O257" s="265"/>
    </row>
    <row r="258" spans="7:15" x14ac:dyDescent="0.2">
      <c r="G258" s="256"/>
      <c r="I258" s="257"/>
      <c r="L258" s="258"/>
      <c r="M258" s="258"/>
      <c r="N258" s="265"/>
      <c r="O258" s="265"/>
    </row>
    <row r="259" spans="7:15" x14ac:dyDescent="0.2">
      <c r="G259" s="256"/>
      <c r="I259" s="257"/>
      <c r="L259" s="258"/>
      <c r="M259" s="258"/>
      <c r="N259" s="265"/>
      <c r="O259" s="265"/>
    </row>
    <row r="260" spans="7:15" x14ac:dyDescent="0.2">
      <c r="G260" s="256"/>
      <c r="H260" s="232" t="s">
        <v>184</v>
      </c>
      <c r="I260" s="257" t="s">
        <v>176</v>
      </c>
      <c r="K260" s="232" t="s">
        <v>197</v>
      </c>
      <c r="L260" s="258"/>
      <c r="M260" s="258"/>
      <c r="N260" s="265"/>
      <c r="O260" s="265"/>
    </row>
    <row r="261" spans="7:15" x14ac:dyDescent="0.2">
      <c r="G261" s="256"/>
      <c r="I261" s="257"/>
      <c r="L261" s="258"/>
      <c r="M261" s="258"/>
      <c r="N261" s="265"/>
      <c r="O261" s="265"/>
    </row>
    <row r="262" spans="7:15" x14ac:dyDescent="0.2">
      <c r="G262" s="256"/>
      <c r="I262" s="257"/>
      <c r="L262" s="258"/>
      <c r="M262" s="258"/>
      <c r="N262" s="265"/>
      <c r="O262" s="265"/>
    </row>
    <row r="263" spans="7:15" x14ac:dyDescent="0.2">
      <c r="G263" s="256"/>
      <c r="I263" s="257"/>
      <c r="L263" s="258"/>
      <c r="M263" s="258"/>
      <c r="N263" s="265"/>
      <c r="O263" s="265"/>
    </row>
    <row r="264" spans="7:15" x14ac:dyDescent="0.2">
      <c r="G264" s="256"/>
      <c r="I264" s="257"/>
      <c r="L264" s="258"/>
      <c r="M264" s="258"/>
      <c r="N264" s="265"/>
      <c r="O264" s="265"/>
    </row>
    <row r="265" spans="7:15" x14ac:dyDescent="0.2">
      <c r="G265" s="256"/>
      <c r="I265" s="257"/>
      <c r="L265" s="258"/>
      <c r="M265" s="258"/>
      <c r="N265" s="265"/>
      <c r="O265" s="265"/>
    </row>
    <row r="266" spans="7:15" x14ac:dyDescent="0.2">
      <c r="G266" s="256"/>
      <c r="I266" s="257"/>
      <c r="L266" s="258"/>
      <c r="M266" s="258"/>
      <c r="N266" s="265"/>
      <c r="O266" s="265"/>
    </row>
    <row r="267" spans="7:15" x14ac:dyDescent="0.2">
      <c r="G267" s="256"/>
      <c r="I267" s="257"/>
      <c r="L267" s="258"/>
      <c r="M267" s="258"/>
      <c r="N267" s="265"/>
      <c r="O267" s="265"/>
    </row>
    <row r="268" spans="7:15" x14ac:dyDescent="0.2">
      <c r="G268" s="256"/>
      <c r="I268" s="257"/>
      <c r="L268" s="258"/>
      <c r="M268" s="258"/>
      <c r="N268" s="265"/>
      <c r="O268" s="265"/>
    </row>
    <row r="269" spans="7:15" x14ac:dyDescent="0.2">
      <c r="G269" s="256"/>
      <c r="I269" s="257"/>
      <c r="L269" s="258"/>
      <c r="M269" s="258"/>
      <c r="N269" s="265"/>
      <c r="O269" s="265"/>
    </row>
    <row r="270" spans="7:15" x14ac:dyDescent="0.2">
      <c r="G270" s="256"/>
      <c r="I270" s="257"/>
      <c r="L270" s="258"/>
      <c r="M270" s="258"/>
      <c r="N270" s="265"/>
      <c r="O270" s="265"/>
    </row>
    <row r="271" spans="7:15" x14ac:dyDescent="0.2">
      <c r="G271" s="256"/>
      <c r="I271" s="257"/>
      <c r="L271" s="258"/>
      <c r="M271" s="258"/>
      <c r="N271" s="265"/>
      <c r="O271" s="265"/>
    </row>
    <row r="272" spans="7:15" x14ac:dyDescent="0.2">
      <c r="G272" s="256"/>
      <c r="I272" s="257"/>
      <c r="L272" s="258"/>
      <c r="M272" s="258"/>
      <c r="N272" s="265"/>
      <c r="O272" s="265"/>
    </row>
    <row r="273" spans="7:15" x14ac:dyDescent="0.2">
      <c r="G273" s="256"/>
      <c r="I273" s="257"/>
      <c r="L273" s="258"/>
      <c r="M273" s="258"/>
      <c r="N273" s="265"/>
      <c r="O273" s="265"/>
    </row>
    <row r="274" spans="7:15" x14ac:dyDescent="0.2">
      <c r="G274" s="256"/>
      <c r="I274" s="257"/>
      <c r="L274" s="258"/>
      <c r="M274" s="258"/>
      <c r="N274" s="265"/>
      <c r="O274" s="265"/>
    </row>
    <row r="275" spans="7:15" x14ac:dyDescent="0.2">
      <c r="G275" s="256"/>
      <c r="I275" s="257"/>
      <c r="L275" s="258"/>
      <c r="M275" s="258"/>
      <c r="N275" s="265"/>
      <c r="O275" s="265"/>
    </row>
    <row r="276" spans="7:15" x14ac:dyDescent="0.2">
      <c r="G276" s="256"/>
      <c r="I276" s="257"/>
      <c r="L276" s="258"/>
      <c r="M276" s="258"/>
      <c r="N276" s="265"/>
      <c r="O276" s="265"/>
    </row>
    <row r="277" spans="7:15" x14ac:dyDescent="0.2">
      <c r="G277" s="256"/>
      <c r="I277" s="257"/>
      <c r="L277" s="258"/>
      <c r="M277" s="258"/>
      <c r="N277" s="265"/>
      <c r="O277" s="265"/>
    </row>
    <row r="278" spans="7:15" x14ac:dyDescent="0.2">
      <c r="G278" s="256"/>
      <c r="I278" s="257"/>
      <c r="L278" s="258"/>
      <c r="M278" s="258"/>
      <c r="N278" s="265"/>
      <c r="O278" s="265"/>
    </row>
    <row r="279" spans="7:15" x14ac:dyDescent="0.2">
      <c r="G279" s="256"/>
      <c r="I279" s="257"/>
      <c r="L279" s="258"/>
      <c r="M279" s="258"/>
      <c r="N279" s="265"/>
      <c r="O279" s="265"/>
    </row>
    <row r="280" spans="7:15" x14ac:dyDescent="0.2">
      <c r="G280" s="256"/>
      <c r="I280" s="257"/>
      <c r="L280" s="258"/>
      <c r="M280" s="258"/>
      <c r="N280" s="265"/>
      <c r="O280" s="265"/>
    </row>
    <row r="281" spans="7:15" x14ac:dyDescent="0.2">
      <c r="G281" s="256"/>
      <c r="I281" s="268"/>
      <c r="N281" s="258"/>
      <c r="O281" s="258"/>
    </row>
    <row r="282" spans="7:15" x14ac:dyDescent="0.2">
      <c r="G282" s="256"/>
      <c r="I282" s="268"/>
      <c r="N282" s="258"/>
      <c r="O282" s="258"/>
    </row>
    <row r="283" spans="7:15" x14ac:dyDescent="0.2">
      <c r="G283" s="256"/>
      <c r="I283" s="257"/>
      <c r="N283" s="258"/>
      <c r="O283" s="258"/>
    </row>
    <row r="284" spans="7:15" x14ac:dyDescent="0.2">
      <c r="G284" s="256"/>
      <c r="I284" s="268"/>
      <c r="N284" s="258"/>
      <c r="O284" s="258"/>
    </row>
    <row r="285" spans="7:15" x14ac:dyDescent="0.2">
      <c r="G285" s="256"/>
      <c r="I285" s="257"/>
      <c r="N285" s="258"/>
      <c r="O285" s="258"/>
    </row>
    <row r="286" spans="7:15" x14ac:dyDescent="0.2">
      <c r="G286" s="256"/>
      <c r="I286" s="257"/>
      <c r="L286" s="258"/>
      <c r="M286" s="258"/>
      <c r="N286" s="265"/>
      <c r="O286" s="265"/>
    </row>
    <row r="287" spans="7:15" x14ac:dyDescent="0.2">
      <c r="G287" s="256"/>
      <c r="I287" s="257"/>
      <c r="K287" s="233"/>
      <c r="L287" s="258"/>
      <c r="M287" s="258"/>
      <c r="N287" s="265"/>
      <c r="O287" s="265"/>
    </row>
    <row r="288" spans="7:15" x14ac:dyDescent="0.2">
      <c r="G288" s="256"/>
      <c r="I288" s="268"/>
      <c r="L288" s="258"/>
      <c r="M288" s="258"/>
      <c r="N288" s="265"/>
      <c r="O288" s="265"/>
    </row>
    <row r="289" spans="2:15" x14ac:dyDescent="0.2">
      <c r="G289" s="256"/>
      <c r="I289" s="268"/>
      <c r="L289" s="258"/>
      <c r="M289" s="258"/>
      <c r="N289" s="265"/>
      <c r="O289" s="265"/>
    </row>
    <row r="290" spans="2:15" x14ac:dyDescent="0.2">
      <c r="G290" s="256"/>
      <c r="I290" s="268"/>
      <c r="L290" s="258"/>
      <c r="M290" s="258"/>
      <c r="N290" s="265"/>
      <c r="O290" s="265"/>
    </row>
    <row r="291" spans="2:15" x14ac:dyDescent="0.2">
      <c r="G291" s="256"/>
      <c r="I291" s="268"/>
      <c r="L291" s="258"/>
      <c r="M291" s="258"/>
      <c r="N291" s="265"/>
      <c r="O291" s="265"/>
    </row>
    <row r="292" spans="2:15" x14ac:dyDescent="0.2">
      <c r="G292" s="256"/>
      <c r="I292" s="268"/>
      <c r="L292" s="258"/>
      <c r="M292" s="258"/>
      <c r="N292" s="265"/>
      <c r="O292" s="265"/>
    </row>
    <row r="293" spans="2:15" x14ac:dyDescent="0.2">
      <c r="G293" s="256"/>
      <c r="I293" s="268"/>
      <c r="L293" s="258"/>
      <c r="M293" s="258"/>
      <c r="N293" s="265"/>
      <c r="O293" s="265"/>
    </row>
    <row r="294" spans="2:15" x14ac:dyDescent="0.2">
      <c r="G294" s="256"/>
      <c r="I294" s="268"/>
      <c r="L294" s="258"/>
      <c r="M294" s="258"/>
      <c r="N294" s="265"/>
      <c r="O294" s="265"/>
    </row>
    <row r="295" spans="2:15" x14ac:dyDescent="0.2">
      <c r="G295" s="256"/>
      <c r="I295" s="268"/>
      <c r="L295" s="258"/>
      <c r="M295" s="258"/>
      <c r="N295" s="265"/>
      <c r="O295" s="265"/>
    </row>
    <row r="296" spans="2:15" x14ac:dyDescent="0.2">
      <c r="G296" s="256"/>
      <c r="I296" s="268"/>
      <c r="L296" s="258"/>
      <c r="M296" s="258"/>
      <c r="N296" s="265"/>
      <c r="O296" s="265"/>
    </row>
    <row r="297" spans="2:15" x14ac:dyDescent="0.2">
      <c r="G297" s="256"/>
      <c r="I297" s="268"/>
      <c r="L297" s="258"/>
      <c r="M297" s="258"/>
      <c r="N297" s="265"/>
      <c r="O297" s="265"/>
    </row>
    <row r="298" spans="2:15" x14ac:dyDescent="0.2">
      <c r="G298" s="256"/>
      <c r="I298" s="268"/>
      <c r="L298" s="258"/>
      <c r="M298" s="258"/>
      <c r="N298" s="265"/>
      <c r="O298" s="265"/>
    </row>
    <row r="299" spans="2:15" x14ac:dyDescent="0.2">
      <c r="G299" s="256"/>
      <c r="I299" s="268"/>
      <c r="K299" s="265"/>
      <c r="L299" s="258"/>
      <c r="M299" s="258"/>
      <c r="N299" s="265"/>
      <c r="O299" s="265"/>
    </row>
    <row r="300" spans="2:15" x14ac:dyDescent="0.2">
      <c r="G300" s="256"/>
      <c r="I300" s="268"/>
      <c r="L300" s="258"/>
      <c r="M300" s="258"/>
      <c r="N300" s="265"/>
      <c r="O300" s="265"/>
    </row>
    <row r="301" spans="2:15" x14ac:dyDescent="0.2">
      <c r="B301" s="232" t="s">
        <v>5</v>
      </c>
      <c r="C301" s="232">
        <v>20</v>
      </c>
      <c r="D301" s="232" t="s">
        <v>24</v>
      </c>
      <c r="F301" s="232" t="s">
        <v>29</v>
      </c>
      <c r="G301" s="256"/>
      <c r="H301" s="232" t="s">
        <v>182</v>
      </c>
      <c r="I301" s="268" t="s">
        <v>176</v>
      </c>
      <c r="K301" s="232" t="s">
        <v>185</v>
      </c>
      <c r="L301" s="258"/>
      <c r="M301" s="258"/>
      <c r="N301" s="265"/>
      <c r="O301" s="265"/>
    </row>
    <row r="302" spans="2:15" x14ac:dyDescent="0.2">
      <c r="G302" s="256"/>
      <c r="I302" s="268"/>
      <c r="L302" s="258"/>
      <c r="M302" s="258"/>
      <c r="N302" s="265"/>
      <c r="O302" s="265"/>
    </row>
    <row r="303" spans="2:15" x14ac:dyDescent="0.2">
      <c r="G303" s="256"/>
      <c r="I303" s="268"/>
      <c r="L303" s="258"/>
      <c r="M303" s="258"/>
      <c r="N303" s="265"/>
      <c r="O303" s="265"/>
    </row>
    <row r="304" spans="2:15" x14ac:dyDescent="0.2">
      <c r="G304" s="256"/>
      <c r="H304" s="232" t="s">
        <v>180</v>
      </c>
      <c r="I304" s="268" t="s">
        <v>176</v>
      </c>
      <c r="K304" s="232" t="s">
        <v>198</v>
      </c>
      <c r="L304" s="258"/>
      <c r="M304" s="258"/>
      <c r="N304" s="265"/>
      <c r="O304" s="265"/>
    </row>
    <row r="305" spans="7:15" x14ac:dyDescent="0.2">
      <c r="G305" s="256"/>
      <c r="I305" s="268"/>
      <c r="L305" s="258"/>
      <c r="M305" s="258"/>
      <c r="N305" s="265"/>
      <c r="O305" s="265"/>
    </row>
    <row r="306" spans="7:15" x14ac:dyDescent="0.2">
      <c r="G306" s="256"/>
      <c r="I306" s="268"/>
      <c r="L306" s="258"/>
      <c r="M306" s="258"/>
      <c r="N306" s="265"/>
      <c r="O306" s="265"/>
    </row>
    <row r="307" spans="7:15" x14ac:dyDescent="0.2">
      <c r="G307" s="256"/>
      <c r="H307" s="232" t="s">
        <v>178</v>
      </c>
      <c r="I307" s="268" t="s">
        <v>176</v>
      </c>
      <c r="K307" s="232" t="s">
        <v>186</v>
      </c>
      <c r="L307" s="258"/>
      <c r="M307" s="258"/>
      <c r="N307" s="265"/>
      <c r="O307" s="265"/>
    </row>
    <row r="308" spans="7:15" x14ac:dyDescent="0.2">
      <c r="G308" s="256"/>
      <c r="I308" s="268"/>
      <c r="L308" s="258"/>
      <c r="M308" s="258"/>
      <c r="N308" s="265"/>
      <c r="O308" s="265"/>
    </row>
    <row r="309" spans="7:15" x14ac:dyDescent="0.2">
      <c r="G309" s="256"/>
      <c r="I309" s="268"/>
      <c r="L309" s="258"/>
      <c r="M309" s="258"/>
      <c r="N309" s="265"/>
      <c r="O309" s="265"/>
    </row>
    <row r="310" spans="7:15" x14ac:dyDescent="0.2">
      <c r="G310" s="256"/>
      <c r="I310" s="268" t="s">
        <v>176</v>
      </c>
      <c r="K310" s="232" t="s">
        <v>199</v>
      </c>
      <c r="L310" s="258"/>
      <c r="M310" s="258"/>
      <c r="N310" s="265"/>
      <c r="O310" s="265"/>
    </row>
    <row r="311" spans="7:15" x14ac:dyDescent="0.2">
      <c r="G311" s="256"/>
      <c r="I311" s="268"/>
      <c r="L311" s="258"/>
      <c r="M311" s="258"/>
      <c r="N311" s="265"/>
      <c r="O311" s="265"/>
    </row>
    <row r="312" spans="7:15" x14ac:dyDescent="0.2">
      <c r="G312" s="256"/>
      <c r="H312" s="233"/>
      <c r="I312" s="268"/>
      <c r="L312" s="258"/>
      <c r="M312" s="258"/>
      <c r="N312" s="265"/>
      <c r="O312" s="265"/>
    </row>
    <row r="313" spans="7:15" x14ac:dyDescent="0.2">
      <c r="G313" s="256"/>
      <c r="I313" s="268" t="s">
        <v>176</v>
      </c>
      <c r="K313" s="232" t="s">
        <v>200</v>
      </c>
      <c r="L313" s="258"/>
      <c r="M313" s="258"/>
      <c r="N313" s="265"/>
      <c r="O313" s="265"/>
    </row>
    <row r="314" spans="7:15" x14ac:dyDescent="0.2">
      <c r="G314" s="256"/>
      <c r="I314" s="268"/>
      <c r="L314" s="258"/>
      <c r="M314" s="258"/>
      <c r="N314" s="265"/>
      <c r="O314" s="265"/>
    </row>
    <row r="315" spans="7:15" x14ac:dyDescent="0.2">
      <c r="G315" s="256"/>
      <c r="I315" s="268"/>
      <c r="L315" s="258"/>
      <c r="M315" s="258"/>
      <c r="N315" s="265"/>
      <c r="O315" s="265"/>
    </row>
    <row r="316" spans="7:15" x14ac:dyDescent="0.2">
      <c r="G316" s="256"/>
      <c r="I316" s="268" t="s">
        <v>176</v>
      </c>
      <c r="K316" s="232" t="s">
        <v>187</v>
      </c>
      <c r="L316" s="258"/>
      <c r="M316" s="258"/>
      <c r="N316" s="265"/>
      <c r="O316" s="265"/>
    </row>
    <row r="317" spans="7:15" x14ac:dyDescent="0.2">
      <c r="G317" s="256"/>
      <c r="I317" s="268"/>
      <c r="L317" s="258"/>
      <c r="M317" s="258"/>
      <c r="N317" s="265"/>
      <c r="O317" s="265"/>
    </row>
    <row r="318" spans="7:15" x14ac:dyDescent="0.2">
      <c r="G318" s="256"/>
      <c r="I318" s="268"/>
      <c r="L318" s="258"/>
      <c r="M318" s="258"/>
      <c r="N318" s="265"/>
      <c r="O318" s="265"/>
    </row>
    <row r="319" spans="7:15" x14ac:dyDescent="0.2">
      <c r="G319" s="256"/>
      <c r="I319" s="268"/>
      <c r="L319" s="258"/>
      <c r="M319" s="258"/>
      <c r="N319" s="265"/>
      <c r="O319" s="265"/>
    </row>
    <row r="320" spans="7:15" x14ac:dyDescent="0.2">
      <c r="G320" s="256"/>
      <c r="I320" s="268"/>
      <c r="M320" s="258"/>
      <c r="N320" s="265"/>
      <c r="O320" s="265"/>
    </row>
    <row r="321" spans="1:15" x14ac:dyDescent="0.2">
      <c r="G321" s="256"/>
      <c r="I321" s="268"/>
      <c r="M321" s="258"/>
      <c r="N321" s="265"/>
      <c r="O321" s="265"/>
    </row>
    <row r="322" spans="1:15" x14ac:dyDescent="0.2">
      <c r="G322" s="256"/>
      <c r="I322" s="268"/>
      <c r="M322" s="258"/>
      <c r="N322" s="265"/>
      <c r="O322" s="265"/>
    </row>
    <row r="323" spans="1:15" x14ac:dyDescent="0.2">
      <c r="G323" s="256"/>
      <c r="I323" s="268"/>
      <c r="M323" s="258"/>
      <c r="N323" s="265"/>
      <c r="O323" s="265"/>
    </row>
    <row r="324" spans="1:15" x14ac:dyDescent="0.2">
      <c r="G324" s="256"/>
      <c r="I324" s="268"/>
      <c r="M324" s="258"/>
      <c r="N324" s="265"/>
      <c r="O324" s="265"/>
    </row>
    <row r="325" spans="1:15" x14ac:dyDescent="0.2">
      <c r="G325" s="256"/>
      <c r="I325" s="268"/>
      <c r="M325" s="258"/>
      <c r="N325" s="265"/>
      <c r="O325" s="265"/>
    </row>
    <row r="326" spans="1:15" x14ac:dyDescent="0.2">
      <c r="G326" s="256"/>
      <c r="I326" s="268"/>
      <c r="M326" s="258"/>
      <c r="N326" s="265"/>
      <c r="O326" s="265"/>
    </row>
    <row r="327" spans="1:15" x14ac:dyDescent="0.2">
      <c r="G327" s="256"/>
      <c r="I327" s="268"/>
      <c r="K327" s="233"/>
      <c r="M327" s="258"/>
      <c r="N327" s="265"/>
      <c r="O327" s="265"/>
    </row>
    <row r="328" spans="1:15" x14ac:dyDescent="0.2">
      <c r="G328" s="256"/>
      <c r="I328" s="268"/>
      <c r="K328" s="233"/>
      <c r="M328" s="258"/>
      <c r="N328" s="265"/>
      <c r="O328" s="265"/>
    </row>
    <row r="329" spans="1:15" x14ac:dyDescent="0.2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</row>
  </sheetData>
  <sortState xmlns:xlrd2="http://schemas.microsoft.com/office/spreadsheetml/2017/richdata2" ref="S3:AI128">
    <sortCondition ref="S3:S128"/>
  </sortState>
  <phoneticPr fontId="17"/>
  <pageMargins left="0.2361111111111111" right="0.55208333333333337" top="0.2" bottom="0.55069444444444449" header="0" footer="0"/>
  <pageSetup paperSize="9" scale="7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V127"/>
  <sheetViews>
    <sheetView tabSelected="1" view="pageBreakPreview" topLeftCell="A52" zoomScale="50" zoomScaleNormal="50" zoomScaleSheetLayoutView="50" workbookViewId="0">
      <selection activeCell="S65" sqref="S65"/>
    </sheetView>
  </sheetViews>
  <sheetFormatPr defaultColWidth="10.69140625" defaultRowHeight="14" x14ac:dyDescent="0.2"/>
  <cols>
    <col min="1" max="1" width="16.69140625" style="1" customWidth="1"/>
    <col min="2" max="2" width="7.69140625" style="1" customWidth="1"/>
    <col min="3" max="3" width="14.69140625" style="1" customWidth="1"/>
    <col min="4" max="4" width="5.69140625" style="1" customWidth="1"/>
    <col min="5" max="5" width="3.69140625" style="1" customWidth="1"/>
    <col min="6" max="6" width="14.69140625" style="1" customWidth="1"/>
    <col min="7" max="7" width="5.69140625" style="1" customWidth="1"/>
    <col min="8" max="8" width="3.69140625" style="1" customWidth="1"/>
    <col min="9" max="9" width="13.84375" style="1" customWidth="1"/>
    <col min="10" max="10" width="2.07421875" style="1" customWidth="1"/>
    <col min="11" max="11" width="6.3046875" style="1" customWidth="1"/>
    <col min="12" max="12" width="3.69140625" style="1" customWidth="1"/>
    <col min="13" max="13" width="11.69140625" style="1" customWidth="1"/>
    <col min="14" max="14" width="3.69140625" style="1" customWidth="1"/>
    <col min="15" max="15" width="5.69140625" style="1" customWidth="1"/>
    <col min="16" max="16" width="3.69140625" style="1" customWidth="1"/>
    <col min="17" max="17" width="11.69140625" style="1" customWidth="1"/>
    <col min="18" max="18" width="3.69140625" style="1" customWidth="1"/>
    <col min="19" max="19" width="6.69140625" style="1" customWidth="1"/>
    <col min="20" max="20" width="3.69140625" style="1" customWidth="1"/>
    <col min="21" max="21" width="14" style="1" customWidth="1"/>
    <col min="22" max="22" width="2.84375" style="1" customWidth="1"/>
    <col min="23" max="23" width="5.69140625" style="1" customWidth="1"/>
    <col min="24" max="24" width="3.69140625" style="1" customWidth="1"/>
    <col min="25" max="25" width="14.69140625" style="1" customWidth="1"/>
    <col min="26" max="26" width="5.69140625" style="1" customWidth="1"/>
    <col min="27" max="27" width="3.69140625" style="1" customWidth="1"/>
    <col min="28" max="28" width="14.69140625" style="1" customWidth="1"/>
    <col min="29" max="29" width="5.69140625" style="1" customWidth="1"/>
    <col min="30" max="30" width="3.69140625" style="1" customWidth="1"/>
    <col min="31" max="31" width="14.69140625" style="1" customWidth="1"/>
    <col min="32" max="32" width="5.69140625" style="1" customWidth="1"/>
    <col min="33" max="33" width="3.69140625" style="1" customWidth="1"/>
    <col min="34" max="34" width="14.69140625" style="1" customWidth="1"/>
    <col min="35" max="35" width="5.69140625" style="1" customWidth="1"/>
    <col min="36" max="36" width="3.69140625" style="1" customWidth="1"/>
    <col min="37" max="16384" width="10.69140625" style="1"/>
  </cols>
  <sheetData>
    <row r="1" spans="1:256" ht="21" x14ac:dyDescent="0.3">
      <c r="A1" s="9" t="s">
        <v>93</v>
      </c>
      <c r="K1" s="9" t="s">
        <v>1257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1" t="s">
        <v>138</v>
      </c>
      <c r="Z1" s="10"/>
      <c r="AA1" s="10"/>
      <c r="AB1" s="10"/>
      <c r="AC1" s="10"/>
      <c r="AD1" s="10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21" x14ac:dyDescent="0.3">
      <c r="K2" s="9" t="s">
        <v>732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1" t="s">
        <v>113</v>
      </c>
      <c r="Z2" s="9" t="s">
        <v>1258</v>
      </c>
      <c r="AA2" s="12"/>
      <c r="AB2" s="12"/>
      <c r="AC2" s="12"/>
      <c r="AD2" s="12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23.5" x14ac:dyDescent="0.35">
      <c r="A3" s="13" t="s">
        <v>1256</v>
      </c>
      <c r="I3" s="14" t="s">
        <v>121</v>
      </c>
      <c r="J3" s="15" t="s">
        <v>126</v>
      </c>
      <c r="K3" s="16"/>
      <c r="L3" s="16"/>
      <c r="M3" s="17" t="s">
        <v>129</v>
      </c>
      <c r="N3" s="15" t="s">
        <v>130</v>
      </c>
      <c r="O3" s="18"/>
      <c r="P3" s="18"/>
      <c r="Q3" s="19" t="s">
        <v>133</v>
      </c>
      <c r="R3" s="20" t="s">
        <v>135</v>
      </c>
      <c r="S3" s="21"/>
      <c r="T3" s="21"/>
      <c r="U3" s="19" t="s">
        <v>136</v>
      </c>
      <c r="V3" s="22"/>
      <c r="W3" s="10"/>
      <c r="X3" s="10"/>
      <c r="Y3" s="23" t="s">
        <v>139</v>
      </c>
      <c r="Z3" s="289" t="s">
        <v>1262</v>
      </c>
      <c r="AA3" s="24"/>
      <c r="AB3" s="24"/>
      <c r="AC3" s="24"/>
      <c r="AD3" s="24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1" x14ac:dyDescent="0.3">
      <c r="I4" s="25" t="s">
        <v>122</v>
      </c>
      <c r="J4" s="26"/>
      <c r="K4" s="27">
        <f>(気象!C4)</f>
        <v>25</v>
      </c>
      <c r="L4" s="27" t="s">
        <v>128</v>
      </c>
      <c r="M4" s="28" t="str">
        <f>FIXED(気象!D4,0,TRUE)&amp;"％"</f>
        <v>52％</v>
      </c>
      <c r="N4" s="26"/>
      <c r="O4" s="29">
        <f>(気象!E4)</f>
        <v>1.5</v>
      </c>
      <c r="P4" s="30" t="s">
        <v>132</v>
      </c>
      <c r="Q4" s="31" t="str">
        <f>(気象!F4)</f>
        <v>西南</v>
      </c>
      <c r="R4" s="32"/>
      <c r="S4" s="33" t="str">
        <f>(気象!G4)</f>
        <v>晴</v>
      </c>
      <c r="T4" s="34"/>
      <c r="U4" s="71" t="s">
        <v>137</v>
      </c>
      <c r="V4" s="35"/>
      <c r="W4" s="12"/>
      <c r="X4" s="12"/>
      <c r="Y4" s="33" t="s">
        <v>140</v>
      </c>
      <c r="Z4" s="36"/>
      <c r="AA4" s="34"/>
      <c r="AB4" s="34"/>
      <c r="AC4" s="34"/>
      <c r="AD4" s="3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1" x14ac:dyDescent="0.3">
      <c r="A5" s="37" t="s">
        <v>94</v>
      </c>
      <c r="I5" s="25" t="s">
        <v>123</v>
      </c>
      <c r="J5" s="26"/>
      <c r="K5" s="27">
        <f>(気象!C5)</f>
        <v>26</v>
      </c>
      <c r="L5" s="27" t="s">
        <v>128</v>
      </c>
      <c r="M5" s="28" t="str">
        <f>FIXED(気象!D5,0,TRUE)&amp;"％"</f>
        <v>48％</v>
      </c>
      <c r="N5" s="26"/>
      <c r="O5" s="29">
        <f>(気象!E5)</f>
        <v>1.3</v>
      </c>
      <c r="P5" s="30" t="s">
        <v>132</v>
      </c>
      <c r="Q5" s="31" t="str">
        <f>(気象!F5)</f>
        <v>南</v>
      </c>
      <c r="R5" s="32"/>
      <c r="S5" s="33" t="str">
        <f>(気象!G5)</f>
        <v>晴</v>
      </c>
      <c r="T5" s="34"/>
      <c r="U5" s="71" t="s">
        <v>137</v>
      </c>
      <c r="V5" s="35"/>
      <c r="W5" s="12"/>
      <c r="X5" s="12"/>
      <c r="Y5" s="11" t="s">
        <v>113</v>
      </c>
      <c r="Z5" s="9" t="s">
        <v>1259</v>
      </c>
      <c r="AA5" s="12"/>
      <c r="AB5" s="12"/>
      <c r="AC5" s="12"/>
      <c r="AD5" s="12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1.5" thickBot="1" x14ac:dyDescent="0.35">
      <c r="A6" s="529" t="s">
        <v>95</v>
      </c>
      <c r="I6" s="25" t="s">
        <v>124</v>
      </c>
      <c r="J6" s="26"/>
      <c r="K6" s="27">
        <f>(気象!C7)</f>
        <v>27</v>
      </c>
      <c r="L6" s="27" t="s">
        <v>128</v>
      </c>
      <c r="M6" s="28" t="str">
        <f>FIXED(気象!D7,0,TRUE)&amp;"％"</f>
        <v>37％</v>
      </c>
      <c r="N6" s="26"/>
      <c r="O6" s="29">
        <f>(気象!E7)</f>
        <v>1.6</v>
      </c>
      <c r="P6" s="30" t="s">
        <v>132</v>
      </c>
      <c r="Q6" s="31" t="str">
        <f>(気象!F7)</f>
        <v>南</v>
      </c>
      <c r="R6" s="32"/>
      <c r="S6" s="33" t="str">
        <f>(気象!G7)</f>
        <v>晴</v>
      </c>
      <c r="T6" s="34"/>
      <c r="U6" s="71" t="s">
        <v>137</v>
      </c>
      <c r="V6" s="35"/>
      <c r="W6" s="12"/>
      <c r="X6" s="12"/>
      <c r="Y6" s="34"/>
      <c r="Z6" s="36" t="s">
        <v>142</v>
      </c>
      <c r="AA6" s="36"/>
      <c r="AB6" s="34"/>
      <c r="AC6" s="34"/>
      <c r="AD6" s="34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21.5" thickBot="1" x14ac:dyDescent="0.35">
      <c r="A7" s="530"/>
      <c r="I7" s="2"/>
      <c r="J7" s="2"/>
      <c r="K7" s="2"/>
      <c r="L7" s="2"/>
      <c r="M7" s="2"/>
      <c r="N7" s="2"/>
      <c r="O7" s="38"/>
      <c r="P7" s="38"/>
      <c r="Q7" s="38"/>
      <c r="R7" s="38"/>
      <c r="S7" s="38"/>
      <c r="T7" s="38"/>
      <c r="U7" s="38"/>
      <c r="V7" s="12"/>
      <c r="W7" s="12"/>
      <c r="X7" s="12"/>
      <c r="Y7" s="39" t="s">
        <v>141</v>
      </c>
      <c r="Z7" s="40" t="s">
        <v>143</v>
      </c>
      <c r="AA7" s="40"/>
      <c r="AB7" s="41"/>
      <c r="AC7" s="12"/>
      <c r="AD7" s="12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1.5" x14ac:dyDescent="0.35">
      <c r="A8" s="131"/>
      <c r="B8" s="131"/>
      <c r="C8" s="488">
        <v>1</v>
      </c>
      <c r="D8" s="483"/>
      <c r="E8" s="484"/>
      <c r="F8" s="489" t="s">
        <v>168</v>
      </c>
      <c r="G8" s="483"/>
      <c r="H8" s="484"/>
      <c r="I8" s="489" t="s">
        <v>169</v>
      </c>
      <c r="J8" s="483"/>
      <c r="K8" s="483"/>
      <c r="L8" s="484"/>
      <c r="M8" s="488" t="s">
        <v>131</v>
      </c>
      <c r="N8" s="483"/>
      <c r="O8" s="483"/>
      <c r="P8" s="484"/>
      <c r="Q8" s="490" t="s">
        <v>134</v>
      </c>
      <c r="R8" s="483"/>
      <c r="S8" s="483"/>
      <c r="T8" s="484"/>
      <c r="U8" s="482" t="s">
        <v>170</v>
      </c>
      <c r="V8" s="483"/>
      <c r="W8" s="483"/>
      <c r="X8" s="484"/>
      <c r="Y8" s="482" t="s">
        <v>171</v>
      </c>
      <c r="Z8" s="483"/>
      <c r="AA8" s="484"/>
      <c r="AB8" s="482" t="s">
        <v>172</v>
      </c>
      <c r="AC8" s="483"/>
      <c r="AD8" s="484"/>
      <c r="AE8" s="42"/>
      <c r="AF8" s="302"/>
      <c r="AG8" s="302"/>
      <c r="AH8" s="302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1" x14ac:dyDescent="0.3">
      <c r="A9" s="132" t="s">
        <v>96</v>
      </c>
      <c r="B9" s="132" t="s">
        <v>40</v>
      </c>
      <c r="C9" s="133" t="s">
        <v>113</v>
      </c>
      <c r="D9" s="134" t="s">
        <v>115</v>
      </c>
      <c r="E9" s="134"/>
      <c r="F9" s="133" t="s">
        <v>113</v>
      </c>
      <c r="G9" s="134" t="s">
        <v>115</v>
      </c>
      <c r="H9" s="134"/>
      <c r="I9" s="133" t="s">
        <v>125</v>
      </c>
      <c r="J9" s="135"/>
      <c r="K9" s="134" t="s">
        <v>115</v>
      </c>
      <c r="L9" s="134"/>
      <c r="M9" s="133" t="s">
        <v>125</v>
      </c>
      <c r="N9" s="135"/>
      <c r="O9" s="136" t="s">
        <v>115</v>
      </c>
      <c r="P9" s="137"/>
      <c r="Q9" s="138" t="s">
        <v>125</v>
      </c>
      <c r="R9" s="139"/>
      <c r="S9" s="136" t="s">
        <v>115</v>
      </c>
      <c r="T9" s="137"/>
      <c r="U9" s="140" t="s">
        <v>125</v>
      </c>
      <c r="V9" s="139"/>
      <c r="W9" s="136" t="s">
        <v>115</v>
      </c>
      <c r="X9" s="137"/>
      <c r="Y9" s="140" t="s">
        <v>113</v>
      </c>
      <c r="Z9" s="136" t="s">
        <v>115</v>
      </c>
      <c r="AA9" s="137"/>
      <c r="AB9" s="140" t="s">
        <v>113</v>
      </c>
      <c r="AC9" s="136" t="s">
        <v>115</v>
      </c>
      <c r="AD9" s="141"/>
      <c r="AE9" s="42"/>
      <c r="AF9" s="302"/>
      <c r="AG9" s="302"/>
      <c r="AH9" s="302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2" thickBot="1" x14ac:dyDescent="0.4">
      <c r="A10" s="132"/>
      <c r="B10" s="132"/>
      <c r="C10" s="133" t="s">
        <v>114</v>
      </c>
      <c r="D10" s="135"/>
      <c r="E10" s="135"/>
      <c r="F10" s="133" t="s">
        <v>114</v>
      </c>
      <c r="G10" s="135"/>
      <c r="H10" s="135"/>
      <c r="I10" s="493" t="s">
        <v>114</v>
      </c>
      <c r="J10" s="494"/>
      <c r="K10" s="135"/>
      <c r="L10" s="135"/>
      <c r="M10" s="493" t="s">
        <v>114</v>
      </c>
      <c r="N10" s="494"/>
      <c r="O10" s="142"/>
      <c r="P10" s="142"/>
      <c r="Q10" s="143" t="s">
        <v>114</v>
      </c>
      <c r="R10" s="144"/>
      <c r="S10" s="142"/>
      <c r="T10" s="142"/>
      <c r="U10" s="143" t="s">
        <v>114</v>
      </c>
      <c r="V10" s="144"/>
      <c r="W10" s="142"/>
      <c r="X10" s="142"/>
      <c r="Y10" s="143" t="s">
        <v>114</v>
      </c>
      <c r="Z10" s="142"/>
      <c r="AA10" s="142"/>
      <c r="AB10" s="143" t="s">
        <v>114</v>
      </c>
      <c r="AC10" s="145"/>
      <c r="AD10" s="146"/>
      <c r="AE10" s="42"/>
      <c r="AF10" s="302"/>
      <c r="AG10" s="302"/>
      <c r="AH10" s="30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22" thickTop="1" x14ac:dyDescent="0.35">
      <c r="A11" s="536" t="s">
        <v>97</v>
      </c>
      <c r="B11" s="517">
        <f>(決勝!I3)</f>
        <v>-1.3</v>
      </c>
      <c r="C11" s="130" t="str">
        <f>(決勝!L3)</f>
        <v>北　　晏和</v>
      </c>
      <c r="D11" s="147" t="str">
        <f>(決勝!S3)</f>
        <v>松陽</v>
      </c>
      <c r="E11" s="148">
        <f>(決勝!O3)</f>
        <v>3</v>
      </c>
      <c r="F11" s="130" t="str">
        <f>(決勝!L4)</f>
        <v>橋　　紀仁</v>
      </c>
      <c r="G11" s="147" t="str">
        <f>(決勝!S4)</f>
        <v>松陽</v>
      </c>
      <c r="H11" s="149">
        <f>(決勝!O4)</f>
        <v>3</v>
      </c>
      <c r="I11" s="463" t="str">
        <f>(決勝!L5)</f>
        <v>南川　泰志</v>
      </c>
      <c r="J11" s="487"/>
      <c r="K11" s="147" t="str">
        <f>(決勝!S5)</f>
        <v>南部</v>
      </c>
      <c r="L11" s="149">
        <f>(決勝!O5)</f>
        <v>3</v>
      </c>
      <c r="M11" s="463" t="str">
        <f>(決勝!L6)</f>
        <v>石井　暖也</v>
      </c>
      <c r="N11" s="487"/>
      <c r="O11" s="147" t="str">
        <f>(決勝!S6)</f>
        <v>芦城</v>
      </c>
      <c r="P11" s="149">
        <f>(決勝!O6)</f>
        <v>3</v>
      </c>
      <c r="Q11" s="463" t="str">
        <f>(決勝!L7)</f>
        <v>糸尾　侑将</v>
      </c>
      <c r="R11" s="497"/>
      <c r="S11" s="150" t="str">
        <f>(決勝!S7)</f>
        <v>芦城</v>
      </c>
      <c r="T11" s="151">
        <f>(決勝!O7)</f>
        <v>3</v>
      </c>
      <c r="U11" s="463" t="str">
        <f>(決勝!L8)</f>
        <v>出口　拡睦</v>
      </c>
      <c r="V11" s="487"/>
      <c r="W11" s="147" t="str">
        <f>(決勝!S8)</f>
        <v>板津</v>
      </c>
      <c r="X11" s="149">
        <f>(決勝!O8)</f>
        <v>3</v>
      </c>
      <c r="Y11" s="130" t="str">
        <f>(決勝!L9)</f>
        <v>中村　　匠</v>
      </c>
      <c r="Z11" s="147" t="str">
        <f>(決勝!S9)</f>
        <v>南部</v>
      </c>
      <c r="AA11" s="149">
        <f>(決勝!O9)</f>
        <v>3</v>
      </c>
      <c r="AB11" s="130" t="str">
        <f>(決勝!L10)</f>
        <v>中野　智康</v>
      </c>
      <c r="AC11" s="147" t="str">
        <f>(決勝!S10)</f>
        <v>芦城</v>
      </c>
      <c r="AD11" s="152">
        <f>(決勝!O10)</f>
        <v>3</v>
      </c>
      <c r="AE11" s="42"/>
      <c r="AF11" s="302"/>
      <c r="AG11" s="302"/>
      <c r="AH11" s="30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2" thickBot="1" x14ac:dyDescent="0.4">
      <c r="A12" s="503"/>
      <c r="B12" s="503"/>
      <c r="C12" s="153">
        <f>(決勝!G3)</f>
        <v>11.75</v>
      </c>
      <c r="D12" s="154"/>
      <c r="E12" s="135"/>
      <c r="F12" s="153">
        <f>(決勝!G4)</f>
        <v>12.24</v>
      </c>
      <c r="G12" s="154"/>
      <c r="H12" s="135"/>
      <c r="I12" s="491">
        <f>(決勝!G5)</f>
        <v>12.43</v>
      </c>
      <c r="J12" s="492"/>
      <c r="K12" s="154"/>
      <c r="L12" s="135"/>
      <c r="M12" s="491">
        <f>(決勝!G6)</f>
        <v>12.65</v>
      </c>
      <c r="N12" s="492"/>
      <c r="O12" s="156"/>
      <c r="P12" s="157"/>
      <c r="Q12" s="485">
        <f>(決勝!G7)</f>
        <v>12.81</v>
      </c>
      <c r="R12" s="486"/>
      <c r="S12" s="156"/>
      <c r="T12" s="157"/>
      <c r="U12" s="491">
        <f>(決勝!G8)</f>
        <v>12.85</v>
      </c>
      <c r="V12" s="492"/>
      <c r="W12" s="156"/>
      <c r="X12" s="157"/>
      <c r="Y12" s="197">
        <f>(決勝!G9)</f>
        <v>12.92</v>
      </c>
      <c r="Z12" s="156"/>
      <c r="AA12" s="157"/>
      <c r="AB12" s="197">
        <f>(決勝!G10)</f>
        <v>13</v>
      </c>
      <c r="AC12" s="156"/>
      <c r="AD12" s="158"/>
      <c r="AE12" s="42"/>
      <c r="AF12" s="302"/>
      <c r="AG12" s="302"/>
      <c r="AH12" s="30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21.5" x14ac:dyDescent="0.35">
      <c r="A13" s="516" t="s">
        <v>98</v>
      </c>
      <c r="B13" s="502">
        <f>(決勝!I12)</f>
        <v>-0.5</v>
      </c>
      <c r="C13" s="129" t="str">
        <f>(決勝!L12)</f>
        <v>北　　晏和</v>
      </c>
      <c r="D13" s="159" t="str">
        <f>(決勝!S12)</f>
        <v>松陽</v>
      </c>
      <c r="E13" s="160">
        <f>(決勝!O12)</f>
        <v>3</v>
      </c>
      <c r="F13" s="129" t="str">
        <f>(決勝!L13)</f>
        <v>木下　桜輔</v>
      </c>
      <c r="G13" s="159" t="str">
        <f>(決勝!S13)</f>
        <v>丸内</v>
      </c>
      <c r="H13" s="160">
        <f>(決勝!O13)</f>
        <v>3</v>
      </c>
      <c r="I13" s="470" t="str">
        <f>(決勝!L14)</f>
        <v>向　竜之介</v>
      </c>
      <c r="J13" s="479"/>
      <c r="K13" s="159" t="str">
        <f>(決勝!S14)</f>
        <v>松陽</v>
      </c>
      <c r="L13" s="160">
        <f>(決勝!O14)</f>
        <v>2</v>
      </c>
      <c r="M13" s="470" t="str">
        <f>(決勝!L15)</f>
        <v>糸尾　侑将</v>
      </c>
      <c r="N13" s="479"/>
      <c r="O13" s="159" t="str">
        <f>(決勝!S15)</f>
        <v>芦城</v>
      </c>
      <c r="P13" s="161">
        <f>(決勝!O15)</f>
        <v>3</v>
      </c>
      <c r="Q13" s="470" t="str">
        <f>(決勝!L16)</f>
        <v>中村　　匠</v>
      </c>
      <c r="R13" s="479"/>
      <c r="S13" s="159" t="str">
        <f>(決勝!S16)</f>
        <v>南部</v>
      </c>
      <c r="T13" s="161">
        <f>(決勝!O16)</f>
        <v>3</v>
      </c>
      <c r="U13" s="131" t="str">
        <f>(決勝!L17)</f>
        <v>東野　友哉</v>
      </c>
      <c r="V13" s="162"/>
      <c r="W13" s="159" t="str">
        <f>(決勝!S17)</f>
        <v>南部</v>
      </c>
      <c r="X13" s="161">
        <f>(決勝!O17)</f>
        <v>3</v>
      </c>
      <c r="Y13" s="129" t="str">
        <f>(決勝!L18)</f>
        <v>打田　大輝</v>
      </c>
      <c r="Z13" s="159" t="str">
        <f>(決勝!S18)</f>
        <v>芦城</v>
      </c>
      <c r="AA13" s="161">
        <f>(決勝!O18)</f>
        <v>3</v>
      </c>
      <c r="AB13" s="129" t="str">
        <f>(決勝!L19)</f>
        <v>岩崎　永遠</v>
      </c>
      <c r="AC13" s="159" t="str">
        <f>(決勝!S19)</f>
        <v>南部</v>
      </c>
      <c r="AD13" s="163">
        <f>(決勝!O19)</f>
        <v>2</v>
      </c>
      <c r="AE13" s="42"/>
      <c r="AF13" s="302"/>
      <c r="AG13" s="302"/>
      <c r="AH13" s="30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1.5" thickBot="1" x14ac:dyDescent="0.35">
      <c r="A14" s="503"/>
      <c r="B14" s="503"/>
      <c r="C14" s="153">
        <f>(決勝!G12)</f>
        <v>24.01</v>
      </c>
      <c r="D14" s="154"/>
      <c r="E14" s="135"/>
      <c r="F14" s="153">
        <f>(決勝!G13)</f>
        <v>24.47</v>
      </c>
      <c r="G14" s="154"/>
      <c r="H14" s="135"/>
      <c r="I14" s="153">
        <f>(決勝!G14)</f>
        <v>24.78</v>
      </c>
      <c r="J14" s="135"/>
      <c r="K14" s="154"/>
      <c r="L14" s="135"/>
      <c r="M14" s="153">
        <f>(決勝!G15)</f>
        <v>25.98</v>
      </c>
      <c r="N14" s="155"/>
      <c r="O14" s="156"/>
      <c r="P14" s="157"/>
      <c r="Q14" s="153">
        <f>(決勝!G16)</f>
        <v>26.42</v>
      </c>
      <c r="R14" s="157"/>
      <c r="S14" s="156"/>
      <c r="T14" s="157"/>
      <c r="U14" s="153">
        <f>(決勝!G17)</f>
        <v>27.27</v>
      </c>
      <c r="V14" s="157"/>
      <c r="W14" s="156"/>
      <c r="X14" s="157"/>
      <c r="Y14" s="153">
        <f>(決勝!G18)</f>
        <v>27.73</v>
      </c>
      <c r="Z14" s="156"/>
      <c r="AA14" s="157"/>
      <c r="AB14" s="153">
        <f>(決勝!G19)</f>
        <v>27.78</v>
      </c>
      <c r="AC14" s="156"/>
      <c r="AD14" s="158"/>
      <c r="AE14" s="42"/>
      <c r="AF14" s="302"/>
      <c r="AG14" s="302"/>
      <c r="AH14" s="30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3.5" x14ac:dyDescent="0.35">
      <c r="A15" s="516" t="s">
        <v>99</v>
      </c>
      <c r="B15" s="164"/>
      <c r="C15" s="129" t="str">
        <f>(決勝!L21)</f>
        <v>木下　桜輔</v>
      </c>
      <c r="D15" s="159" t="str">
        <f>(決勝!S21)</f>
        <v>丸内</v>
      </c>
      <c r="E15" s="160">
        <f>(決勝!O21)</f>
        <v>3</v>
      </c>
      <c r="F15" s="129" t="str">
        <f>(決勝!L22)</f>
        <v>庄田　大倭</v>
      </c>
      <c r="G15" s="159" t="str">
        <f>(決勝!S22)</f>
        <v>松陽</v>
      </c>
      <c r="H15" s="160">
        <f>(決勝!O22)</f>
        <v>3</v>
      </c>
      <c r="I15" s="131" t="str">
        <f>(決勝!L23)</f>
        <v>沖谷　来閏</v>
      </c>
      <c r="J15" s="160"/>
      <c r="K15" s="159" t="str">
        <f>(決勝!S23)</f>
        <v>丸内</v>
      </c>
      <c r="L15" s="160">
        <f>(決勝!O23)</f>
        <v>3</v>
      </c>
      <c r="M15" s="470" t="str">
        <f>(決勝!L24)</f>
        <v>滝口大志朗</v>
      </c>
      <c r="N15" s="479"/>
      <c r="O15" s="159" t="str">
        <f>(決勝!S24)</f>
        <v>松陽</v>
      </c>
      <c r="P15" s="161">
        <f>(決勝!O24)</f>
        <v>2</v>
      </c>
      <c r="Q15" s="470" t="str">
        <f>(決勝!L25)</f>
        <v>東野　友哉</v>
      </c>
      <c r="R15" s="479"/>
      <c r="S15" s="159" t="str">
        <f>(決勝!S25)</f>
        <v>南部</v>
      </c>
      <c r="T15" s="161">
        <f>(決勝!O25)</f>
        <v>3</v>
      </c>
      <c r="U15" s="131" t="str">
        <f>(決勝!L26)</f>
        <v>橋本　明弥</v>
      </c>
      <c r="V15" s="162"/>
      <c r="W15" s="159" t="str">
        <f>(決勝!S26)</f>
        <v>芦城</v>
      </c>
      <c r="X15" s="160">
        <f>(決勝!O26)</f>
        <v>3</v>
      </c>
      <c r="Y15" s="129" t="str">
        <f>(決勝!L27)</f>
        <v>岩尾　悠希</v>
      </c>
      <c r="Z15" s="159" t="str">
        <f>(決勝!S27)</f>
        <v>南部</v>
      </c>
      <c r="AA15" s="160">
        <f>(決勝!O27)</f>
        <v>2</v>
      </c>
      <c r="AB15" s="129" t="str">
        <f>(決勝!L28)</f>
        <v>西村　雪那</v>
      </c>
      <c r="AC15" s="159" t="str">
        <f>(決勝!S28)</f>
        <v>南部</v>
      </c>
      <c r="AD15" s="165">
        <f>(決勝!O28)</f>
        <v>2</v>
      </c>
      <c r="AE15" s="42"/>
      <c r="AF15" s="302"/>
      <c r="AG15" s="302"/>
      <c r="AH15" s="302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24" thickBot="1" x14ac:dyDescent="0.4">
      <c r="A16" s="503"/>
      <c r="B16" s="166"/>
      <c r="C16" s="153">
        <f>(決勝!G21)</f>
        <v>52.45</v>
      </c>
      <c r="D16" s="167"/>
      <c r="E16" s="145" t="s">
        <v>1282</v>
      </c>
      <c r="F16" s="153">
        <f>(決勝!G22)</f>
        <v>55.1</v>
      </c>
      <c r="G16" s="167"/>
      <c r="H16" s="168"/>
      <c r="I16" s="153">
        <f>(決勝!G23)</f>
        <v>56.93</v>
      </c>
      <c r="J16" s="168"/>
      <c r="K16" s="167"/>
      <c r="L16" s="168"/>
      <c r="M16" s="153">
        <f>(決勝!G24)</f>
        <v>59.69</v>
      </c>
      <c r="N16" s="169"/>
      <c r="O16" s="170"/>
      <c r="P16" s="171"/>
      <c r="Q16" s="153">
        <f>(決勝!G25)</f>
        <v>59.95</v>
      </c>
      <c r="R16" s="171"/>
      <c r="S16" s="170"/>
      <c r="T16" s="171"/>
      <c r="U16" s="153">
        <f>(決勝!G26)</f>
        <v>60.87</v>
      </c>
      <c r="V16" s="171"/>
      <c r="W16" s="170"/>
      <c r="X16" s="171"/>
      <c r="Y16" s="153">
        <f>(決勝!G27)</f>
        <v>63.53</v>
      </c>
      <c r="Z16" s="170"/>
      <c r="AA16" s="171"/>
      <c r="AB16" s="153">
        <f>(決勝!G28)</f>
        <v>70.05</v>
      </c>
      <c r="AC16" s="301"/>
      <c r="AD16" s="172"/>
      <c r="AE16" s="42"/>
      <c r="AF16" s="302"/>
      <c r="AG16" s="302"/>
      <c r="AH16" s="302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23.5" x14ac:dyDescent="0.35">
      <c r="A17" s="516" t="s">
        <v>10</v>
      </c>
      <c r="B17" s="164"/>
      <c r="C17" s="129" t="str">
        <f>(決勝!L30)</f>
        <v>庄田　大倭</v>
      </c>
      <c r="D17" s="159" t="str">
        <f>(決勝!S30)</f>
        <v>松陽</v>
      </c>
      <c r="E17" s="160">
        <f>(決勝!O30)</f>
        <v>3</v>
      </c>
      <c r="F17" s="129" t="str">
        <f>(決勝!L31)</f>
        <v>沖谷　来閏</v>
      </c>
      <c r="G17" s="159" t="str">
        <f>(決勝!S31)</f>
        <v>丸内</v>
      </c>
      <c r="H17" s="160">
        <f>(決勝!O31)</f>
        <v>3</v>
      </c>
      <c r="I17" s="131" t="str">
        <f>(決勝!L32)</f>
        <v>木村　篤弥</v>
      </c>
      <c r="J17" s="173"/>
      <c r="K17" s="159" t="str">
        <f>(決勝!S32)</f>
        <v>芦城</v>
      </c>
      <c r="L17" s="160">
        <f>(決勝!O32)</f>
        <v>3</v>
      </c>
      <c r="M17" s="470" t="str">
        <f>(決勝!L33)</f>
        <v>橋本　明弥</v>
      </c>
      <c r="N17" s="479"/>
      <c r="O17" s="159" t="str">
        <f>(決勝!S33)</f>
        <v>芦城</v>
      </c>
      <c r="P17" s="161">
        <f>(決勝!O33)</f>
        <v>3</v>
      </c>
      <c r="Q17" s="470" t="str">
        <f>(決勝!L34)</f>
        <v>上野　真輝</v>
      </c>
      <c r="R17" s="479"/>
      <c r="S17" s="159" t="str">
        <f>(決勝!S34)</f>
        <v>板津</v>
      </c>
      <c r="T17" s="161">
        <f>(決勝!O34)</f>
        <v>2</v>
      </c>
      <c r="U17" s="131" t="str">
        <f>(決勝!L35)</f>
        <v>中西　一颯</v>
      </c>
      <c r="V17" s="175"/>
      <c r="W17" s="159" t="str">
        <f>(決勝!S35)</f>
        <v>南部</v>
      </c>
      <c r="X17" s="160">
        <f>(決勝!O35)</f>
        <v>3</v>
      </c>
      <c r="Y17" s="129" t="str">
        <f>(決勝!L36)</f>
        <v>前山　翔平</v>
      </c>
      <c r="Z17" s="159" t="str">
        <f>(決勝!S36)</f>
        <v>南部</v>
      </c>
      <c r="AA17" s="160">
        <f>(決勝!O36)</f>
        <v>2</v>
      </c>
      <c r="AB17" s="129" t="str">
        <f>(決勝!L37)</f>
        <v>阿慈知蒼真</v>
      </c>
      <c r="AC17" s="159" t="str">
        <f>(決勝!S37)</f>
        <v>芦城</v>
      </c>
      <c r="AD17" s="165">
        <f>(決勝!O37)</f>
        <v>2</v>
      </c>
      <c r="AE17" s="42"/>
      <c r="AF17" s="302"/>
      <c r="AG17" s="302"/>
      <c r="AH17" s="302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24" thickBot="1" x14ac:dyDescent="0.4">
      <c r="A18" s="503"/>
      <c r="B18" s="166"/>
      <c r="C18" s="176" t="str">
        <f>FIXED(決勝!E30,0,TRUE)&amp;"’"&amp;FIXED(決勝!G30,2,TRUE)</f>
        <v>2’12.22</v>
      </c>
      <c r="D18" s="167"/>
      <c r="E18" s="168"/>
      <c r="F18" s="176" t="str">
        <f>FIXED(決勝!E31,0,TRUE)&amp;"’"&amp;FIXED(決勝!G31,2,TRUE)</f>
        <v>2’16.31</v>
      </c>
      <c r="G18" s="167"/>
      <c r="H18" s="168"/>
      <c r="I18" s="176" t="str">
        <f>FIXED(決勝!E32,0,TRUE)&amp;"’"&amp;FIXED(決勝!G32,2,TRUE)</f>
        <v>2’19.95</v>
      </c>
      <c r="J18" s="168"/>
      <c r="K18" s="167"/>
      <c r="L18" s="168"/>
      <c r="M18" s="176" t="str">
        <f>FIXED(決勝!E33,0,TRUE)&amp;"’"&amp;FIXED(決勝!G33,2,TRUE)</f>
        <v>2’21.01</v>
      </c>
      <c r="N18" s="169"/>
      <c r="O18" s="170"/>
      <c r="P18" s="171"/>
      <c r="Q18" s="176" t="str">
        <f>FIXED(決勝!E34,0,TRUE)&amp;"’"&amp;FIXED(決勝!G34,2,TRUE)</f>
        <v>2’24.75</v>
      </c>
      <c r="R18" s="171"/>
      <c r="S18" s="170"/>
      <c r="T18" s="171"/>
      <c r="U18" s="176" t="str">
        <f>FIXED(決勝!E35,0,TRUE)&amp;"’"&amp;FIXED(決勝!G35,2,TRUE)</f>
        <v>2’30.63</v>
      </c>
      <c r="V18" s="171"/>
      <c r="W18" s="170"/>
      <c r="X18" s="171"/>
      <c r="Y18" s="176" t="str">
        <f>FIXED(決勝!E36,0,TRUE)&amp;"’"&amp;FIXED(決勝!G36,2,TRUE)</f>
        <v>2’34.62</v>
      </c>
      <c r="Z18" s="170"/>
      <c r="AA18" s="171"/>
      <c r="AB18" s="176" t="str">
        <f>FIXED(決勝!E37,0,TRUE)&amp;"’"&amp;FIXED(決勝!G37,2,TRUE)</f>
        <v>2’53.84</v>
      </c>
      <c r="AC18" s="170"/>
      <c r="AD18" s="172"/>
      <c r="AE18" s="42"/>
      <c r="AF18" s="302"/>
      <c r="AG18" s="302"/>
      <c r="AH18" s="302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23.5" x14ac:dyDescent="0.35">
      <c r="A19" s="516" t="s">
        <v>100</v>
      </c>
      <c r="B19" s="164"/>
      <c r="C19" s="129" t="str">
        <f>(決勝!L39)</f>
        <v>宮野　尊吏</v>
      </c>
      <c r="D19" s="159" t="str">
        <f>(決勝!S39)</f>
        <v>丸内</v>
      </c>
      <c r="E19" s="160">
        <f>(決勝!O39)</f>
        <v>3</v>
      </c>
      <c r="F19" s="129" t="str">
        <f>(決勝!L40)</f>
        <v>石田　健祐</v>
      </c>
      <c r="G19" s="159" t="str">
        <f>(決勝!S40)</f>
        <v>芦城</v>
      </c>
      <c r="H19" s="160">
        <f>(決勝!O40)</f>
        <v>3</v>
      </c>
      <c r="I19" s="131" t="str">
        <f>(決勝!L41)</f>
        <v>木村　篤弥</v>
      </c>
      <c r="J19" s="173"/>
      <c r="K19" s="159" t="str">
        <f>(決勝!S41)</f>
        <v>芦城</v>
      </c>
      <c r="L19" s="160">
        <f>(決勝!O41)</f>
        <v>3</v>
      </c>
      <c r="M19" s="470" t="str">
        <f>(決勝!L42)</f>
        <v>横田　晴海</v>
      </c>
      <c r="N19" s="479"/>
      <c r="O19" s="159" t="str">
        <f>(決勝!S42)</f>
        <v>丸内</v>
      </c>
      <c r="P19" s="161">
        <f>(決勝!O42)</f>
        <v>2</v>
      </c>
      <c r="Q19" s="470" t="str">
        <f>(決勝!L43)</f>
        <v>谷口悠士朗</v>
      </c>
      <c r="R19" s="479"/>
      <c r="S19" s="159" t="str">
        <f>(決勝!S43)</f>
        <v>松陽</v>
      </c>
      <c r="T19" s="161">
        <f>(決勝!O43)</f>
        <v>2</v>
      </c>
      <c r="U19" s="131" t="str">
        <f>(決勝!L44)</f>
        <v>中西　一颯</v>
      </c>
      <c r="V19" s="175"/>
      <c r="W19" s="159" t="str">
        <f>(決勝!S44)</f>
        <v>南部</v>
      </c>
      <c r="X19" s="160">
        <f>(決勝!O44)</f>
        <v>3</v>
      </c>
      <c r="Y19" s="129" t="str">
        <f>(決勝!L45)</f>
        <v>上野　真輝</v>
      </c>
      <c r="Z19" s="159" t="str">
        <f>(決勝!S45)</f>
        <v>板津</v>
      </c>
      <c r="AA19" s="160">
        <f>(決勝!O45)</f>
        <v>2</v>
      </c>
      <c r="AB19" s="129" t="str">
        <f>(決勝!L46)</f>
        <v>中本　圭祐</v>
      </c>
      <c r="AC19" s="159" t="str">
        <f>(決勝!S46)</f>
        <v>南部</v>
      </c>
      <c r="AD19" s="165">
        <f>(決勝!O46)</f>
        <v>2</v>
      </c>
      <c r="AE19" s="42"/>
      <c r="AF19" s="302"/>
      <c r="AG19" s="302"/>
      <c r="AH19" s="302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24" thickBot="1" x14ac:dyDescent="0.4">
      <c r="A20" s="503"/>
      <c r="B20" s="166"/>
      <c r="C20" s="176" t="str">
        <f>FIXED(決勝!E39,0,TRUE)&amp;"’"&amp;FIXED(決勝!G39,2,TRUE)</f>
        <v>4’44.11</v>
      </c>
      <c r="D20" s="167"/>
      <c r="E20" s="168"/>
      <c r="F20" s="176" t="str">
        <f>FIXED(決勝!E40,0,TRUE)&amp;"’"&amp;FIXED(決勝!G40,2,TRUE)</f>
        <v>4’47.33</v>
      </c>
      <c r="G20" s="167"/>
      <c r="H20" s="168"/>
      <c r="I20" s="176" t="str">
        <f>FIXED(決勝!E41,0,TRUE)&amp;"’"&amp;FIXED(決勝!G41,2,TRUE)</f>
        <v>4’48.19</v>
      </c>
      <c r="J20" s="168"/>
      <c r="K20" s="167"/>
      <c r="L20" s="168"/>
      <c r="M20" s="176" t="str">
        <f>FIXED(決勝!E42,0,TRUE)&amp;"’"&amp;FIXED(決勝!G42,2,TRUE)</f>
        <v>4’48.27</v>
      </c>
      <c r="N20" s="169"/>
      <c r="O20" s="170"/>
      <c r="P20" s="171"/>
      <c r="Q20" s="176" t="str">
        <f>FIXED(決勝!E43,0,TRUE)&amp;"’"&amp;FIXED(決勝!G43,2,TRUE)</f>
        <v>5’7.62</v>
      </c>
      <c r="R20" s="171"/>
      <c r="S20" s="170"/>
      <c r="T20" s="171"/>
      <c r="U20" s="176" t="str">
        <f>FIXED(決勝!E44,0,TRUE)&amp;"’"&amp;FIXED(決勝!G44,2,TRUE)</f>
        <v>5’10.55</v>
      </c>
      <c r="V20" s="171"/>
      <c r="W20" s="170"/>
      <c r="X20" s="171"/>
      <c r="Y20" s="176" t="str">
        <f>FIXED(決勝!E45,0,TRUE)&amp;"’"&amp;FIXED(決勝!G45,2,TRUE)</f>
        <v>5’13.25</v>
      </c>
      <c r="Z20" s="170"/>
      <c r="AA20" s="171"/>
      <c r="AB20" s="176" t="str">
        <f>FIXED(決勝!E46,0,TRUE)&amp;"’"&amp;FIXED(決勝!G46,2,TRUE)</f>
        <v>5’23.15</v>
      </c>
      <c r="AC20" s="170"/>
      <c r="AD20" s="172"/>
      <c r="AE20" s="42"/>
      <c r="AF20" s="302"/>
      <c r="AG20" s="302"/>
      <c r="AH20" s="302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3.5" x14ac:dyDescent="0.35">
      <c r="A21" s="516" t="s">
        <v>101</v>
      </c>
      <c r="B21" s="164"/>
      <c r="C21" s="129" t="str">
        <f>(決勝!L48)</f>
        <v>横田　晴海</v>
      </c>
      <c r="D21" s="159" t="str">
        <f>(決勝!S48)</f>
        <v>丸内</v>
      </c>
      <c r="E21" s="160">
        <f>(決勝!O48)</f>
        <v>2</v>
      </c>
      <c r="F21" s="129" t="str">
        <f>(決勝!L49)</f>
        <v>石田　健祐</v>
      </c>
      <c r="G21" s="159" t="str">
        <f>(決勝!S49)</f>
        <v>芦城</v>
      </c>
      <c r="H21" s="160">
        <f>(決勝!O49)</f>
        <v>3</v>
      </c>
      <c r="I21" s="470" t="str">
        <f>(決勝!L50)</f>
        <v>滝口大志朗</v>
      </c>
      <c r="J21" s="479"/>
      <c r="K21" s="159" t="str">
        <f>(決勝!S50)</f>
        <v>松陽</v>
      </c>
      <c r="L21" s="160">
        <f>(決勝!O50)</f>
        <v>2</v>
      </c>
      <c r="M21" s="470" t="str">
        <f>(決勝!L51)</f>
        <v>宮野　尊吏</v>
      </c>
      <c r="N21" s="479"/>
      <c r="O21" s="159" t="str">
        <f>(決勝!S51)</f>
        <v>丸内</v>
      </c>
      <c r="P21" s="161">
        <f>(決勝!O51)</f>
        <v>3</v>
      </c>
      <c r="Q21" s="470" t="str">
        <f>(決勝!L52)</f>
        <v>谷口悠士朗</v>
      </c>
      <c r="R21" s="479"/>
      <c r="S21" s="159" t="str">
        <f>(決勝!S52)</f>
        <v>松陽</v>
      </c>
      <c r="T21" s="161">
        <f>(決勝!O52)</f>
        <v>2</v>
      </c>
      <c r="U21" s="470" t="str">
        <f>(決勝!L53)</f>
        <v>寺岸　俊喜</v>
      </c>
      <c r="V21" s="479"/>
      <c r="W21" s="159" t="str">
        <f>(決勝!S53)</f>
        <v>芦城</v>
      </c>
      <c r="X21" s="160">
        <f>(決勝!O53)</f>
        <v>3</v>
      </c>
      <c r="Y21" s="129" t="str">
        <f>(決勝!L54)</f>
        <v>西村　雪那</v>
      </c>
      <c r="Z21" s="159" t="str">
        <f>(決勝!S54)</f>
        <v>南部</v>
      </c>
      <c r="AA21" s="160">
        <f>(決勝!O54)</f>
        <v>2</v>
      </c>
      <c r="AB21" s="129" t="str">
        <f>(決勝!L55)</f>
        <v>武内　詩音</v>
      </c>
      <c r="AC21" s="159" t="str">
        <f>(決勝!S55)</f>
        <v>芦城</v>
      </c>
      <c r="AD21" s="165">
        <f>(決勝!O55)</f>
        <v>3</v>
      </c>
      <c r="AE21" s="42"/>
      <c r="AF21" s="302"/>
      <c r="AG21" s="302"/>
      <c r="AH21" s="302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4" thickBot="1" x14ac:dyDescent="0.4">
      <c r="A22" s="503"/>
      <c r="B22" s="166"/>
      <c r="C22" s="176" t="str">
        <f>FIXED(決勝!E48,0,TRUE)&amp;"’"&amp;FIXED(決勝!G48,2,TRUE)</f>
        <v>10’10.22</v>
      </c>
      <c r="D22" s="167"/>
      <c r="E22" s="168"/>
      <c r="F22" s="176" t="str">
        <f>FIXED(決勝!E49,0,TRUE)&amp;"’"&amp;FIXED(決勝!G49,2,TRUE)</f>
        <v>10’15.55</v>
      </c>
      <c r="G22" s="167"/>
      <c r="H22" s="168"/>
      <c r="I22" s="495" t="str">
        <f>FIXED(決勝!E50,0,TRUE)&amp;"’"&amp;FIXED(決勝!G50,2,TRUE)</f>
        <v>10’25.34</v>
      </c>
      <c r="J22" s="498"/>
      <c r="K22" s="167"/>
      <c r="L22" s="168"/>
      <c r="M22" s="495" t="str">
        <f>FIXED(決勝!E51,0,TRUE)&amp;"’"&amp;FIXED(決勝!G51,2,TRUE)</f>
        <v>10’35.99</v>
      </c>
      <c r="N22" s="498"/>
      <c r="O22" s="170"/>
      <c r="P22" s="171"/>
      <c r="Q22" s="495" t="str">
        <f>FIXED(決勝!E52,0,TRUE)&amp;"’"&amp;FIXED(決勝!G52,2,TRUE)</f>
        <v>11’6.22</v>
      </c>
      <c r="R22" s="496"/>
      <c r="S22" s="170"/>
      <c r="T22" s="171"/>
      <c r="U22" s="526" t="str">
        <f>FIXED(決勝!E53,0,TRUE)&amp;"’"&amp;FIXED(決勝!G53,2,TRUE)</f>
        <v>11’14.93</v>
      </c>
      <c r="V22" s="498"/>
      <c r="W22" s="170"/>
      <c r="X22" s="171"/>
      <c r="Y22" s="176" t="str">
        <f>FIXED(決勝!E54,0,TRUE)&amp;"’"&amp;FIXED(決勝!G54,2,TRUE)</f>
        <v>11’23.16</v>
      </c>
      <c r="Z22" s="170"/>
      <c r="AA22" s="171"/>
      <c r="AB22" s="176" t="str">
        <f>FIXED(決勝!E55,0,TRUE)&amp;"’"&amp;FIXED(決勝!G55,2,TRUE)</f>
        <v>11’31.55</v>
      </c>
      <c r="AC22" s="170"/>
      <c r="AD22" s="172"/>
      <c r="AE22" s="42"/>
      <c r="AF22" s="302"/>
      <c r="AG22" s="302"/>
      <c r="AH22" s="302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21.5" x14ac:dyDescent="0.35">
      <c r="A23" s="516" t="s">
        <v>102</v>
      </c>
      <c r="B23" s="502">
        <f>(決勝!I57)</f>
        <v>-3.1</v>
      </c>
      <c r="C23" s="129" t="str">
        <f>(決勝!L57)</f>
        <v>向　竜之介</v>
      </c>
      <c r="D23" s="159" t="str">
        <f>(決勝!S57)</f>
        <v>松陽</v>
      </c>
      <c r="E23" s="160">
        <f>(決勝!O57)</f>
        <v>2</v>
      </c>
      <c r="F23" s="129" t="str">
        <f>(決勝!L58)</f>
        <v>新谷　陸斗</v>
      </c>
      <c r="G23" s="159" t="str">
        <f>(決勝!S58)</f>
        <v>松陽</v>
      </c>
      <c r="H23" s="160">
        <f>(決勝!O58)</f>
        <v>2</v>
      </c>
      <c r="I23" s="131" t="str">
        <f>(決勝!L59)</f>
        <v>北原　昂太</v>
      </c>
      <c r="J23" s="173"/>
      <c r="K23" s="159" t="str">
        <f>(決勝!S59)</f>
        <v>芦城</v>
      </c>
      <c r="L23" s="160">
        <f>(決勝!O59)</f>
        <v>2</v>
      </c>
      <c r="M23" s="131" t="str">
        <f>(決勝!L60)</f>
        <v>齋藤　慈人</v>
      </c>
      <c r="N23" s="174"/>
      <c r="O23" s="159" t="str">
        <f>(決勝!S60)</f>
        <v>丸内</v>
      </c>
      <c r="P23" s="161">
        <f>(決勝!O60)</f>
        <v>1</v>
      </c>
      <c r="Q23" s="470" t="str">
        <f>(決勝!L61)</f>
        <v>本村　飛空</v>
      </c>
      <c r="R23" s="479"/>
      <c r="S23" s="159" t="str">
        <f>(決勝!S61)</f>
        <v>国府</v>
      </c>
      <c r="T23" s="161">
        <f>(決勝!O61)</f>
        <v>1</v>
      </c>
      <c r="U23" s="131" t="str">
        <f>(決勝!L62)</f>
        <v>堀内　徠斗</v>
      </c>
      <c r="V23" s="175"/>
      <c r="W23" s="159" t="str">
        <f>(決勝!S62)</f>
        <v>中海</v>
      </c>
      <c r="X23" s="160">
        <f>(決勝!O62)</f>
        <v>1</v>
      </c>
      <c r="Y23" s="129" t="str">
        <f>(決勝!L63)</f>
        <v>小森　絢斗</v>
      </c>
      <c r="Z23" s="159" t="str">
        <f>(決勝!S63)</f>
        <v>中海</v>
      </c>
      <c r="AA23" s="160">
        <f>(決勝!O63)</f>
        <v>1</v>
      </c>
      <c r="AB23" s="129" t="str">
        <f>(決勝!L64)</f>
        <v>城戸　優我</v>
      </c>
      <c r="AC23" s="159" t="str">
        <f>(決勝!S64)</f>
        <v>丸内</v>
      </c>
      <c r="AD23" s="165">
        <f>(決勝!O64)</f>
        <v>1</v>
      </c>
      <c r="AE23" s="42"/>
      <c r="AF23" s="302"/>
      <c r="AG23" s="302"/>
      <c r="AH23" s="302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1.5" thickBot="1" x14ac:dyDescent="0.35">
      <c r="A24" s="503"/>
      <c r="B24" s="503"/>
      <c r="C24" s="153">
        <f>(決勝!G57)</f>
        <v>12.56</v>
      </c>
      <c r="D24" s="167"/>
      <c r="E24" s="168"/>
      <c r="F24" s="153">
        <f>(決勝!G58)</f>
        <v>12.99</v>
      </c>
      <c r="G24" s="167"/>
      <c r="H24" s="168"/>
      <c r="I24" s="153">
        <f>(決勝!G59)</f>
        <v>14.1</v>
      </c>
      <c r="J24" s="168"/>
      <c r="K24" s="167"/>
      <c r="L24" s="168"/>
      <c r="M24" s="153">
        <f>(決勝!G60)</f>
        <v>14.14</v>
      </c>
      <c r="N24" s="169"/>
      <c r="O24" s="170"/>
      <c r="P24" s="171"/>
      <c r="Q24" s="153">
        <f>(決勝!G61)</f>
        <v>14.39</v>
      </c>
      <c r="R24" s="171"/>
      <c r="S24" s="170"/>
      <c r="T24" s="171"/>
      <c r="U24" s="153">
        <f>(決勝!G62)</f>
        <v>14.4</v>
      </c>
      <c r="V24" s="171"/>
      <c r="W24" s="170"/>
      <c r="X24" s="171"/>
      <c r="Y24" s="153">
        <f>(決勝!G63)</f>
        <v>14.43</v>
      </c>
      <c r="Z24" s="170"/>
      <c r="AA24" s="171"/>
      <c r="AB24" s="153">
        <f>(決勝!G64)</f>
        <v>14.49</v>
      </c>
      <c r="AC24" s="170"/>
      <c r="AD24" s="172"/>
      <c r="AE24" s="42"/>
      <c r="AF24" s="302"/>
      <c r="AG24" s="302"/>
      <c r="AH24" s="302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22.5" x14ac:dyDescent="0.45">
      <c r="A25" s="516" t="s">
        <v>103</v>
      </c>
      <c r="B25" s="502">
        <f>(決勝!I66)</f>
        <v>0.5</v>
      </c>
      <c r="C25" s="129" t="str">
        <f>(決勝!L66)</f>
        <v>南川　泰志</v>
      </c>
      <c r="D25" s="204" t="str">
        <f>(決勝!S66)</f>
        <v>南部</v>
      </c>
      <c r="E25" s="160">
        <f>(決勝!O66)</f>
        <v>3</v>
      </c>
      <c r="F25" s="129" t="str">
        <f>(決勝!L67)</f>
        <v>岩尾　悠希</v>
      </c>
      <c r="G25" s="204" t="str">
        <f>(決勝!S67)</f>
        <v>南部</v>
      </c>
      <c r="H25" s="160">
        <f>(決勝!O67)</f>
        <v>2</v>
      </c>
      <c r="I25" s="131" t="str">
        <f>(決勝!L68)</f>
        <v>上野タケル</v>
      </c>
      <c r="J25" s="175"/>
      <c r="K25" s="204" t="str">
        <f>(決勝!S68)</f>
        <v>芦城</v>
      </c>
      <c r="L25" s="160">
        <f>(決勝!O68)</f>
        <v>3</v>
      </c>
      <c r="M25" s="131" t="str">
        <f>(決勝!L69)</f>
        <v>宮西　　竜</v>
      </c>
      <c r="N25" s="175"/>
      <c r="O25" s="204" t="str">
        <f>(決勝!S69)</f>
        <v>南部</v>
      </c>
      <c r="P25" s="161">
        <f>(決勝!O69)</f>
        <v>2</v>
      </c>
      <c r="Q25" s="470" t="str">
        <f>(決勝!L70)</f>
        <v>曽田　大翔</v>
      </c>
      <c r="R25" s="523"/>
      <c r="S25" s="204" t="str">
        <f>(決勝!S70)</f>
        <v>板津</v>
      </c>
      <c r="T25" s="161">
        <f>(決勝!O70)</f>
        <v>2</v>
      </c>
      <c r="U25" s="131" t="str">
        <f>(決勝!L71)</f>
        <v>渡邉　聖虎</v>
      </c>
      <c r="V25" s="175"/>
      <c r="W25" s="204" t="str">
        <f>(決勝!S71)</f>
        <v>松陽</v>
      </c>
      <c r="X25" s="160">
        <f>(決勝!O71)</f>
        <v>2</v>
      </c>
      <c r="Y25" s="129" t="str">
        <f>(決勝!L72)</f>
        <v>谷本　啓鷹</v>
      </c>
      <c r="Z25" s="204" t="str">
        <f>(決勝!S72)</f>
        <v>松陽</v>
      </c>
      <c r="AA25" s="160">
        <f>(決勝!O72)</f>
        <v>2</v>
      </c>
      <c r="AB25" s="129" t="str">
        <f>(決勝!L73)</f>
        <v>大家　清空</v>
      </c>
      <c r="AC25" s="204" t="str">
        <f>(決勝!S73)</f>
        <v>芦城</v>
      </c>
      <c r="AD25" s="165">
        <f>(決勝!O73)</f>
        <v>2</v>
      </c>
      <c r="AE25" s="42"/>
      <c r="AF25" s="302"/>
      <c r="AG25" s="302"/>
      <c r="AH25" s="302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21.5" thickBot="1" x14ac:dyDescent="0.35">
      <c r="A26" s="503"/>
      <c r="B26" s="503"/>
      <c r="C26" s="153">
        <f>(決勝!G66)</f>
        <v>17.579999999999998</v>
      </c>
      <c r="D26" s="205"/>
      <c r="E26" s="145"/>
      <c r="F26" s="206">
        <f>(決勝!G67)</f>
        <v>19.829999999999998</v>
      </c>
      <c r="G26" s="205"/>
      <c r="H26" s="145"/>
      <c r="I26" s="206">
        <f>(決勝!G68)</f>
        <v>19.86</v>
      </c>
      <c r="J26" s="168"/>
      <c r="K26" s="205"/>
      <c r="L26" s="145"/>
      <c r="M26" s="206">
        <f>(決勝!G69)</f>
        <v>20.94</v>
      </c>
      <c r="N26" s="168"/>
      <c r="O26" s="207"/>
      <c r="P26" s="171"/>
      <c r="Q26" s="206">
        <f>(決勝!G70)</f>
        <v>21.05</v>
      </c>
      <c r="R26" s="208"/>
      <c r="S26" s="207"/>
      <c r="T26" s="171"/>
      <c r="U26" s="206">
        <f>(決勝!G71)</f>
        <v>21.29</v>
      </c>
      <c r="V26" s="208"/>
      <c r="W26" s="207"/>
      <c r="X26" s="171"/>
      <c r="Y26" s="206">
        <f>(決勝!G72)</f>
        <v>21.3</v>
      </c>
      <c r="Z26" s="207"/>
      <c r="AA26" s="171"/>
      <c r="AB26" s="206">
        <f>(決勝!G73)</f>
        <v>22.62</v>
      </c>
      <c r="AC26" s="207"/>
      <c r="AD26" s="172"/>
      <c r="AE26" s="42"/>
      <c r="AF26" s="302"/>
      <c r="AG26" s="302"/>
      <c r="AH26" s="302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22.5" x14ac:dyDescent="0.45">
      <c r="A27" s="516" t="s">
        <v>104</v>
      </c>
      <c r="B27" s="177"/>
      <c r="C27" s="185" t="str">
        <f>LEFT(決勝!L75,決勝!V75)</f>
        <v>庄田3北3</v>
      </c>
      <c r="D27" s="468" t="str">
        <f>(決勝!S75)</f>
        <v>松陽</v>
      </c>
      <c r="E27" s="469"/>
      <c r="F27" s="224" t="str">
        <f>LEFT(決勝!L76,決勝!V76)</f>
        <v>北市3木下3</v>
      </c>
      <c r="G27" s="468" t="str">
        <f>(決勝!S76)</f>
        <v>丸内</v>
      </c>
      <c r="H27" s="469"/>
      <c r="I27" s="466" t="str">
        <f>LEFT(決勝!L77,決勝!V77)</f>
        <v>中居2南川3</v>
      </c>
      <c r="J27" s="467"/>
      <c r="K27" s="468" t="str">
        <f>(決勝!S77)</f>
        <v>南部</v>
      </c>
      <c r="L27" s="469"/>
      <c r="M27" s="466" t="str">
        <f>LEFT(決勝!L78,決勝!V78)</f>
        <v>上野2出口3</v>
      </c>
      <c r="N27" s="467"/>
      <c r="O27" s="468" t="str">
        <f>(決勝!S78)</f>
        <v>板津</v>
      </c>
      <c r="P27" s="524"/>
      <c r="Q27" s="521" t="e">
        <f>LEFT(決勝!L79,決勝!V79)</f>
        <v>#N/A</v>
      </c>
      <c r="R27" s="525"/>
      <c r="S27" s="476" t="e">
        <f>(決勝!S79)</f>
        <v>#N/A</v>
      </c>
      <c r="T27" s="477"/>
      <c r="U27" s="521" t="e">
        <f>LEFT(決勝!L80,決勝!V80)</f>
        <v>#N/A</v>
      </c>
      <c r="V27" s="522"/>
      <c r="W27" s="476" t="e">
        <f>(決勝!S80)</f>
        <v>#N/A</v>
      </c>
      <c r="X27" s="508"/>
      <c r="Y27" s="311" t="e">
        <f>LEFT(決勝!L81,決勝!V81)</f>
        <v>#N/A</v>
      </c>
      <c r="Z27" s="476" t="e">
        <f>(決勝!S81)</f>
        <v>#N/A</v>
      </c>
      <c r="AA27" s="509"/>
      <c r="AB27" s="185"/>
      <c r="AC27" s="383"/>
      <c r="AD27" s="179"/>
      <c r="AE27" s="42"/>
      <c r="AF27" s="302"/>
      <c r="AG27" s="302"/>
      <c r="AH27" s="302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21.5" x14ac:dyDescent="0.35">
      <c r="A28" s="534"/>
      <c r="B28" s="180"/>
      <c r="C28" s="225" t="str">
        <f>RIGHT(決勝!L75,決勝!W75)</f>
        <v>向2橋3</v>
      </c>
      <c r="D28" s="226"/>
      <c r="E28" s="227"/>
      <c r="F28" s="228" t="str">
        <f>RIGHT(決勝!L76,決勝!W76)</f>
        <v>宮野3沖谷3</v>
      </c>
      <c r="G28" s="226"/>
      <c r="H28" s="227"/>
      <c r="I28" s="513" t="str">
        <f>RIGHT(決勝!L77,決勝!W77)</f>
        <v>中村3東野3</v>
      </c>
      <c r="J28" s="514"/>
      <c r="K28" s="226"/>
      <c r="L28" s="227"/>
      <c r="M28" s="513" t="str">
        <f>RIGHT(決勝!L78,決勝!W78)</f>
        <v>福田3曽田2</v>
      </c>
      <c r="N28" s="514"/>
      <c r="O28" s="229"/>
      <c r="P28" s="181"/>
      <c r="Q28" s="480" t="e">
        <f>RIGHT(決勝!L79,決勝!W79)</f>
        <v>#N/A</v>
      </c>
      <c r="R28" s="481"/>
      <c r="S28" s="313"/>
      <c r="T28" s="314"/>
      <c r="U28" s="480" t="e">
        <f>RIGHT(決勝!L80,決勝!W80)</f>
        <v>#N/A</v>
      </c>
      <c r="V28" s="520"/>
      <c r="W28" s="313"/>
      <c r="X28" s="314"/>
      <c r="Y28" s="312" t="e">
        <f>RIGHT(決勝!L81,決勝!W81)</f>
        <v>#N/A</v>
      </c>
      <c r="Z28" s="313"/>
      <c r="AA28" s="314"/>
      <c r="AB28" s="225"/>
      <c r="AC28" s="310"/>
      <c r="AD28" s="182"/>
      <c r="AE28" s="42"/>
      <c r="AF28" s="302"/>
      <c r="AG28" s="302"/>
      <c r="AH28" s="302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21.5" thickBot="1" x14ac:dyDescent="0.35">
      <c r="A29" s="503"/>
      <c r="B29" s="180"/>
      <c r="C29" s="230" t="str">
        <f>FIXED(決勝!G75,2,TRUE)</f>
        <v>46.08</v>
      </c>
      <c r="D29" s="231"/>
      <c r="E29" s="145" t="s">
        <v>1282</v>
      </c>
      <c r="F29" s="176" t="str">
        <f>FIXED(決勝!G76,2,TRUE)</f>
        <v>48.74</v>
      </c>
      <c r="G29" s="231"/>
      <c r="H29" s="183"/>
      <c r="I29" s="176" t="str">
        <f>FIXED(決勝!G77,2,TRUE)</f>
        <v>49.30</v>
      </c>
      <c r="J29" s="183"/>
      <c r="K29" s="231"/>
      <c r="L29" s="183"/>
      <c r="M29" s="176" t="str">
        <f>FIXED(決勝!G78,2,TRUE)</f>
        <v>52.18</v>
      </c>
      <c r="N29" s="183"/>
      <c r="O29" s="231"/>
      <c r="P29" s="183"/>
      <c r="Q29" s="315" t="str">
        <f>FIXED(決勝!G79,2,TRUE)</f>
        <v>0.00</v>
      </c>
      <c r="R29" s="316"/>
      <c r="S29" s="316"/>
      <c r="T29" s="316"/>
      <c r="U29" s="315" t="str">
        <f>FIXED(決勝!G80,2,TRUE)</f>
        <v>0.00</v>
      </c>
      <c r="V29" s="316"/>
      <c r="W29" s="316"/>
      <c r="X29" s="316"/>
      <c r="Y29" s="315"/>
      <c r="Z29" s="316"/>
      <c r="AA29" s="316"/>
      <c r="AB29" s="176"/>
      <c r="AC29" s="416"/>
      <c r="AD29" s="184"/>
      <c r="AE29" s="42"/>
      <c r="AF29" s="302"/>
      <c r="AG29" s="302"/>
      <c r="AH29" s="302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21.5" x14ac:dyDescent="0.35">
      <c r="A30" s="518" t="s">
        <v>105</v>
      </c>
      <c r="B30" s="185"/>
      <c r="C30" s="129" t="str">
        <f>(決勝!L83)</f>
        <v>中居　煌士</v>
      </c>
      <c r="D30" s="186" t="str">
        <f>(決勝!S83)</f>
        <v>南部</v>
      </c>
      <c r="E30" s="160">
        <f>(決勝!O83)</f>
        <v>2</v>
      </c>
      <c r="F30" s="129" t="str">
        <f>(決勝!L84)</f>
        <v>打田　大輝</v>
      </c>
      <c r="G30" s="186" t="str">
        <f>(決勝!S84)</f>
        <v>芦城</v>
      </c>
      <c r="H30" s="160">
        <f>(決勝!O84)</f>
        <v>3</v>
      </c>
      <c r="I30" s="382" t="str">
        <f>(決勝!L85)</f>
        <v>宮西　　竜</v>
      </c>
      <c r="J30" s="381"/>
      <c r="K30" s="186" t="str">
        <f>(決勝!S85)</f>
        <v>南部</v>
      </c>
      <c r="L30" s="160">
        <f>(決勝!O85)</f>
        <v>2</v>
      </c>
      <c r="M30" s="470" t="str">
        <f>(決勝!L86)</f>
        <v>前山　翔平</v>
      </c>
      <c r="N30" s="471"/>
      <c r="O30" s="186" t="str">
        <f>(決勝!S86)</f>
        <v>南部</v>
      </c>
      <c r="P30" s="161">
        <f>(決勝!O86)</f>
        <v>2</v>
      </c>
      <c r="Q30" s="470" t="str">
        <f>(決勝!L87)</f>
        <v>大家　清空</v>
      </c>
      <c r="R30" s="471"/>
      <c r="S30" s="186" t="str">
        <f>(決勝!S87)</f>
        <v>芦城</v>
      </c>
      <c r="T30" s="161">
        <f>(決勝!O87)</f>
        <v>2</v>
      </c>
      <c r="U30" s="131" t="str">
        <f>(決勝!L88)</f>
        <v>石橋長志郎</v>
      </c>
      <c r="V30" s="175"/>
      <c r="W30" s="186" t="str">
        <f>(決勝!S88)</f>
        <v>芦城</v>
      </c>
      <c r="X30" s="160">
        <f>(決勝!O88)</f>
        <v>2</v>
      </c>
      <c r="Y30" s="408" t="e">
        <f>(決勝!L89)</f>
        <v>#N/A</v>
      </c>
      <c r="Z30" s="409" t="e">
        <f>(決勝!S89)</f>
        <v>#N/A</v>
      </c>
      <c r="AA30" s="410" t="e">
        <f>(決勝!O89)</f>
        <v>#N/A</v>
      </c>
      <c r="AB30" s="408" t="e">
        <f>(決勝!L90)</f>
        <v>#N/A</v>
      </c>
      <c r="AC30" s="409" t="e">
        <f>(決勝!S90)</f>
        <v>#N/A</v>
      </c>
      <c r="AD30" s="411" t="e">
        <f>(決勝!O90)</f>
        <v>#N/A</v>
      </c>
      <c r="AE30" s="42"/>
      <c r="AF30" s="302"/>
      <c r="AG30" s="302"/>
      <c r="AH30" s="302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21.5" thickBot="1" x14ac:dyDescent="0.35">
      <c r="A31" s="503"/>
      <c r="B31" s="187"/>
      <c r="C31" s="153">
        <f>(決勝!G83)</f>
        <v>1.5</v>
      </c>
      <c r="D31" s="167"/>
      <c r="E31" s="168"/>
      <c r="F31" s="153">
        <f>(決勝!G84)</f>
        <v>1.5</v>
      </c>
      <c r="G31" s="167"/>
      <c r="H31" s="168"/>
      <c r="I31" s="153">
        <f>(決勝!G85)</f>
        <v>1.4</v>
      </c>
      <c r="J31" s="168"/>
      <c r="K31" s="167"/>
      <c r="L31" s="168"/>
      <c r="M31" s="153">
        <f>(決勝!G86)</f>
        <v>1.4</v>
      </c>
      <c r="N31" s="169"/>
      <c r="O31" s="170"/>
      <c r="P31" s="171"/>
      <c r="Q31" s="153">
        <f>(決勝!G87)</f>
        <v>1.35</v>
      </c>
      <c r="R31" s="171"/>
      <c r="S31" s="170"/>
      <c r="T31" s="171"/>
      <c r="U31" s="153">
        <f>(決勝!G88)</f>
        <v>1.3</v>
      </c>
      <c r="V31" s="171"/>
      <c r="W31" s="170"/>
      <c r="X31" s="171"/>
      <c r="Y31" s="412">
        <f>(決勝!G89)</f>
        <v>0</v>
      </c>
      <c r="Z31" s="413"/>
      <c r="AA31" s="414"/>
      <c r="AB31" s="412">
        <f>(決勝!G90)</f>
        <v>0</v>
      </c>
      <c r="AC31" s="413"/>
      <c r="AD31" s="415"/>
      <c r="AE31" s="42"/>
      <c r="AF31" s="302"/>
      <c r="AG31" s="302"/>
      <c r="AH31" s="302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21" x14ac:dyDescent="0.3">
      <c r="A32" s="518" t="s">
        <v>106</v>
      </c>
      <c r="B32" s="185"/>
      <c r="C32" s="188"/>
      <c r="D32" s="189"/>
      <c r="E32" s="178"/>
      <c r="F32" s="188"/>
      <c r="G32" s="189"/>
      <c r="H32" s="178"/>
      <c r="I32" s="188"/>
      <c r="J32" s="178"/>
      <c r="K32" s="189"/>
      <c r="L32" s="178"/>
      <c r="M32" s="188"/>
      <c r="N32" s="178"/>
      <c r="O32" s="189"/>
      <c r="P32" s="178"/>
      <c r="Q32" s="188"/>
      <c r="R32" s="178"/>
      <c r="S32" s="189"/>
      <c r="T32" s="178"/>
      <c r="U32" s="188"/>
      <c r="V32" s="178"/>
      <c r="W32" s="189"/>
      <c r="X32" s="178"/>
      <c r="Y32" s="188"/>
      <c r="Z32" s="189"/>
      <c r="AA32" s="178"/>
      <c r="AB32" s="188"/>
      <c r="AC32" s="189"/>
      <c r="AD32" s="179"/>
      <c r="AE32" s="42"/>
      <c r="AF32" s="302"/>
      <c r="AG32" s="302"/>
      <c r="AH32" s="302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21.5" thickBot="1" x14ac:dyDescent="0.35">
      <c r="A33" s="503"/>
      <c r="B33" s="187"/>
      <c r="C33" s="190"/>
      <c r="D33" s="191"/>
      <c r="E33" s="142"/>
      <c r="F33" s="190"/>
      <c r="G33" s="191"/>
      <c r="H33" s="142"/>
      <c r="I33" s="190"/>
      <c r="J33" s="142"/>
      <c r="K33" s="191"/>
      <c r="L33" s="142"/>
      <c r="M33" s="190"/>
      <c r="N33" s="142"/>
      <c r="O33" s="191"/>
      <c r="P33" s="142"/>
      <c r="Q33" s="190"/>
      <c r="R33" s="142"/>
      <c r="S33" s="191"/>
      <c r="T33" s="142"/>
      <c r="U33" s="190"/>
      <c r="V33" s="142"/>
      <c r="W33" s="191"/>
      <c r="X33" s="142"/>
      <c r="Y33" s="190"/>
      <c r="Z33" s="191"/>
      <c r="AA33" s="142"/>
      <c r="AB33" s="190"/>
      <c r="AC33" s="191"/>
      <c r="AD33" s="192"/>
      <c r="AE33" s="42"/>
      <c r="AF33" s="302"/>
      <c r="AG33" s="302"/>
      <c r="AH33" s="302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21.5" x14ac:dyDescent="0.35">
      <c r="A34" s="518" t="s">
        <v>107</v>
      </c>
      <c r="B34" s="185"/>
      <c r="C34" s="129" t="str">
        <f>(決勝!L92)</f>
        <v>橋　　紀仁</v>
      </c>
      <c r="D34" s="209" t="str">
        <f>(決勝!S92)</f>
        <v>松陽</v>
      </c>
      <c r="E34" s="160">
        <f>(決勝!O92)</f>
        <v>3</v>
      </c>
      <c r="F34" s="129" t="str">
        <f>(決勝!L93)</f>
        <v>出口　拡睦</v>
      </c>
      <c r="G34" s="209" t="str">
        <f>(決勝!S93)</f>
        <v>板津</v>
      </c>
      <c r="H34" s="160">
        <f>(決勝!O93)</f>
        <v>3</v>
      </c>
      <c r="I34" s="129" t="str">
        <f>(決勝!L94)</f>
        <v>上野タケル</v>
      </c>
      <c r="J34" s="175"/>
      <c r="K34" s="210" t="str">
        <f>(決勝!S94)</f>
        <v>芦城</v>
      </c>
      <c r="L34" s="162">
        <f>(決勝!O94)</f>
        <v>3</v>
      </c>
      <c r="M34" s="478" t="str">
        <f>(決勝!L95)</f>
        <v>中野　智康</v>
      </c>
      <c r="N34" s="479"/>
      <c r="O34" s="209" t="str">
        <f>(決勝!S95)</f>
        <v>芦城</v>
      </c>
      <c r="P34" s="161">
        <f>(決勝!O95)</f>
        <v>3</v>
      </c>
      <c r="Q34" s="470" t="str">
        <f>(決勝!L96)</f>
        <v>福田　聖斗</v>
      </c>
      <c r="R34" s="479"/>
      <c r="S34" s="210" t="str">
        <f>(決勝!S96)</f>
        <v>板津</v>
      </c>
      <c r="T34" s="212">
        <f>(決勝!O96)</f>
        <v>3</v>
      </c>
      <c r="U34" s="211" t="str">
        <f>(決勝!L97)</f>
        <v>林　　叡希</v>
      </c>
      <c r="V34" s="173"/>
      <c r="W34" s="209" t="str">
        <f>(決勝!S97)</f>
        <v>南部</v>
      </c>
      <c r="X34" s="160">
        <f>(決勝!O97)</f>
        <v>3</v>
      </c>
      <c r="Y34" s="129" t="str">
        <f>(決勝!L98)</f>
        <v>南出　勇心</v>
      </c>
      <c r="Z34" s="209" t="str">
        <f>(決勝!S98)</f>
        <v>松陽</v>
      </c>
      <c r="AA34" s="160">
        <f>(決勝!O98)</f>
        <v>1</v>
      </c>
      <c r="AB34" s="129" t="str">
        <f>(決勝!L99)</f>
        <v>出野　莉煌</v>
      </c>
      <c r="AC34" s="209" t="str">
        <f>(決勝!S99)</f>
        <v>芦城</v>
      </c>
      <c r="AD34" s="165">
        <f>(決勝!O99)</f>
        <v>3</v>
      </c>
      <c r="AE34" s="42"/>
      <c r="AF34" s="302"/>
      <c r="AG34" s="302"/>
      <c r="AH34" s="302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21.5" thickBot="1" x14ac:dyDescent="0.35">
      <c r="A35" s="503"/>
      <c r="B35" s="187"/>
      <c r="C35" s="153">
        <f>(決勝!G92)</f>
        <v>5.46</v>
      </c>
      <c r="D35" s="213">
        <f>(決勝!I92)</f>
        <v>1.3</v>
      </c>
      <c r="E35" s="145"/>
      <c r="F35" s="206">
        <f>(決勝!G93)</f>
        <v>5.45</v>
      </c>
      <c r="G35" s="214">
        <f>(決勝!I93)</f>
        <v>1.2</v>
      </c>
      <c r="H35" s="168"/>
      <c r="I35" s="153">
        <f>(決勝!G94)</f>
        <v>5.38</v>
      </c>
      <c r="J35" s="145"/>
      <c r="K35" s="144">
        <f>(決勝!I94)</f>
        <v>1.9</v>
      </c>
      <c r="L35" s="168"/>
      <c r="M35" s="153">
        <f>(決勝!G95)</f>
        <v>5.24</v>
      </c>
      <c r="N35" s="145"/>
      <c r="O35" s="215">
        <f>(決勝!I95)</f>
        <v>1.6</v>
      </c>
      <c r="P35" s="208"/>
      <c r="Q35" s="153">
        <f>(決勝!G96)</f>
        <v>4.55</v>
      </c>
      <c r="R35" s="171"/>
      <c r="S35" s="144">
        <f>(決勝!I96)</f>
        <v>1.4</v>
      </c>
      <c r="T35" s="208"/>
      <c r="U35" s="153">
        <f>(決勝!G97)</f>
        <v>4.12</v>
      </c>
      <c r="V35" s="171"/>
      <c r="W35" s="214">
        <f>(決勝!I97)</f>
        <v>0.6</v>
      </c>
      <c r="X35" s="208"/>
      <c r="Y35" s="153">
        <f>(決勝!G98)</f>
        <v>3.58</v>
      </c>
      <c r="Z35" s="135">
        <f>(決勝!I98)</f>
        <v>0.9</v>
      </c>
      <c r="AA35" s="171"/>
      <c r="AB35" s="206">
        <f>(決勝!G99)</f>
        <v>3.16</v>
      </c>
      <c r="AC35" s="215">
        <f>(決勝!I99)</f>
        <v>1.5</v>
      </c>
      <c r="AD35" s="216"/>
      <c r="AE35" s="49"/>
      <c r="AF35" s="302"/>
      <c r="AG35" s="302"/>
      <c r="AH35" s="384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21.5" x14ac:dyDescent="0.35">
      <c r="A36" s="518" t="s">
        <v>108</v>
      </c>
      <c r="B36" s="185"/>
      <c r="C36" s="129" t="str">
        <f>(決勝!L101)</f>
        <v>畦地　幸喜</v>
      </c>
      <c r="D36" s="209" t="str">
        <f>(決勝!S101)</f>
        <v>南部</v>
      </c>
      <c r="E36" s="160">
        <f>(決勝!O101)</f>
        <v>2</v>
      </c>
      <c r="F36" s="129" t="str">
        <f>(決勝!L102)</f>
        <v>武内　波琉</v>
      </c>
      <c r="G36" s="209" t="str">
        <f>(決勝!S102)</f>
        <v>芦城</v>
      </c>
      <c r="H36" s="160">
        <f>(決勝!O102)</f>
        <v>3</v>
      </c>
      <c r="I36" s="131" t="str">
        <f>(決勝!L103)</f>
        <v>桑島　健真</v>
      </c>
      <c r="J36" s="175"/>
      <c r="K36" s="210" t="str">
        <f>(決勝!S103)</f>
        <v>芦城</v>
      </c>
      <c r="L36" s="162">
        <f>(決勝!O103)</f>
        <v>3</v>
      </c>
      <c r="M36" s="478" t="str">
        <f>(決勝!L104)</f>
        <v>北市　　逞</v>
      </c>
      <c r="N36" s="479"/>
      <c r="O36" s="209" t="str">
        <f>(決勝!S104)</f>
        <v>丸内</v>
      </c>
      <c r="P36" s="161">
        <f>(決勝!O104)</f>
        <v>3</v>
      </c>
      <c r="Q36" s="470" t="str">
        <f>(決勝!L105)</f>
        <v>寺門匠太郎</v>
      </c>
      <c r="R36" s="479"/>
      <c r="S36" s="210" t="str">
        <f>(決勝!S105)</f>
        <v>芦城</v>
      </c>
      <c r="T36" s="212">
        <f>(決勝!O105)</f>
        <v>2</v>
      </c>
      <c r="U36" s="211" t="str">
        <f>(決勝!L106)</f>
        <v>岩崎　永遠</v>
      </c>
      <c r="V36" s="173"/>
      <c r="W36" s="209" t="str">
        <f>(決勝!S106)</f>
        <v>南部</v>
      </c>
      <c r="X36" s="160">
        <f>(決勝!O106)</f>
        <v>2</v>
      </c>
      <c r="Y36" s="129" t="str">
        <f>(決勝!L107)</f>
        <v>齋藤　慈人</v>
      </c>
      <c r="Z36" s="209" t="str">
        <f>(決勝!S107)</f>
        <v>丸内</v>
      </c>
      <c r="AA36" s="160">
        <f>(決勝!O107)</f>
        <v>1</v>
      </c>
      <c r="AB36" s="129" t="str">
        <f>(決勝!L108)</f>
        <v>永井　　凛</v>
      </c>
      <c r="AC36" s="209" t="str">
        <f>(決勝!S108)</f>
        <v>板津</v>
      </c>
      <c r="AD36" s="165">
        <f>(決勝!O108)</f>
        <v>2</v>
      </c>
      <c r="AE36" s="42"/>
      <c r="AF36" s="302"/>
      <c r="AG36" s="302"/>
      <c r="AH36" s="302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21.5" thickBot="1" x14ac:dyDescent="0.35">
      <c r="A37" s="503"/>
      <c r="B37" s="187"/>
      <c r="C37" s="153">
        <f>(決勝!G101)</f>
        <v>7.17</v>
      </c>
      <c r="D37" s="145"/>
      <c r="E37" s="145"/>
      <c r="F37" s="206">
        <f>(決勝!G102)</f>
        <v>6.9</v>
      </c>
      <c r="G37" s="168"/>
      <c r="H37" s="168"/>
      <c r="I37" s="153">
        <f>(決勝!G103)</f>
        <v>6.81</v>
      </c>
      <c r="J37" s="145"/>
      <c r="K37" s="145"/>
      <c r="L37" s="145"/>
      <c r="M37" s="206">
        <f>(決勝!G104)</f>
        <v>6.77</v>
      </c>
      <c r="N37" s="168"/>
      <c r="O37" s="208"/>
      <c r="P37" s="208"/>
      <c r="Q37" s="153">
        <f>(決勝!G105)</f>
        <v>6.77</v>
      </c>
      <c r="R37" s="171"/>
      <c r="S37" s="171"/>
      <c r="T37" s="171"/>
      <c r="U37" s="206">
        <f>(決勝!G106)</f>
        <v>6.72</v>
      </c>
      <c r="V37" s="208"/>
      <c r="W37" s="208"/>
      <c r="X37" s="208"/>
      <c r="Y37" s="153">
        <f>(決勝!G107)</f>
        <v>6.14</v>
      </c>
      <c r="Z37" s="171"/>
      <c r="AA37" s="171"/>
      <c r="AB37" s="206">
        <f>(決勝!G108)</f>
        <v>5.7</v>
      </c>
      <c r="AC37" s="208"/>
      <c r="AD37" s="216"/>
      <c r="AE37" s="42"/>
      <c r="AF37" s="302"/>
      <c r="AG37" s="302"/>
      <c r="AH37" s="302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21.5" x14ac:dyDescent="0.35">
      <c r="A38" s="518" t="s">
        <v>109</v>
      </c>
      <c r="B38" s="185"/>
      <c r="C38" s="129" t="str">
        <f>(決勝!L110)</f>
        <v>曽田　大翔</v>
      </c>
      <c r="D38" s="209" t="str">
        <f>(決勝!S110)</f>
        <v>板津</v>
      </c>
      <c r="E38" s="160">
        <f>(決勝!O110)</f>
        <v>2</v>
      </c>
      <c r="F38" s="129" t="str">
        <f>(決勝!L111)</f>
        <v>中居　煌士</v>
      </c>
      <c r="G38" s="209" t="str">
        <f>(決勝!S111)</f>
        <v>南部</v>
      </c>
      <c r="H38" s="160">
        <f>(決勝!O111)</f>
        <v>2</v>
      </c>
      <c r="I38" s="131" t="str">
        <f>(決勝!L112)</f>
        <v>渡邉　聖虎</v>
      </c>
      <c r="J38" s="175"/>
      <c r="K38" s="210" t="str">
        <f>(決勝!S112)</f>
        <v>松陽</v>
      </c>
      <c r="L38" s="162">
        <f>(決勝!O112)</f>
        <v>2</v>
      </c>
      <c r="M38" s="478" t="str">
        <f>(決勝!L113)</f>
        <v>本井　生真</v>
      </c>
      <c r="N38" s="479"/>
      <c r="O38" s="209" t="str">
        <f>(決勝!S113)</f>
        <v>芦城</v>
      </c>
      <c r="P38" s="161">
        <f>(決勝!O113)</f>
        <v>1</v>
      </c>
      <c r="Q38" s="470" t="str">
        <f>(決勝!L114)</f>
        <v>新谷　陸斗</v>
      </c>
      <c r="R38" s="479"/>
      <c r="S38" s="210" t="str">
        <f>(決勝!S114)</f>
        <v>松陽</v>
      </c>
      <c r="T38" s="212">
        <f>(決勝!O114)</f>
        <v>2</v>
      </c>
      <c r="U38" s="211" t="str">
        <f>(決勝!L115)</f>
        <v>北原　昂太</v>
      </c>
      <c r="V38" s="173"/>
      <c r="W38" s="209" t="str">
        <f>(決勝!S115)</f>
        <v>芦城</v>
      </c>
      <c r="X38" s="160">
        <f>(決勝!O115)</f>
        <v>2</v>
      </c>
      <c r="Y38" s="129" t="str">
        <f>(決勝!L116)</f>
        <v>吉田　　匠</v>
      </c>
      <c r="Z38" s="209" t="str">
        <f>(決勝!S116)</f>
        <v>松東</v>
      </c>
      <c r="AA38" s="160">
        <f>(決勝!O116)</f>
        <v>1</v>
      </c>
      <c r="AB38" s="129" t="str">
        <f>(決勝!L117)</f>
        <v>北　　智仁</v>
      </c>
      <c r="AC38" s="209" t="str">
        <f>(決勝!S117)</f>
        <v>松陽</v>
      </c>
      <c r="AD38" s="165">
        <f>(決勝!O117)</f>
        <v>1</v>
      </c>
      <c r="AE38" s="42"/>
      <c r="AF38" s="302"/>
      <c r="AG38" s="302"/>
      <c r="AH38" s="302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22" thickBot="1" x14ac:dyDescent="0.4">
      <c r="A39" s="503"/>
      <c r="B39" s="193"/>
      <c r="C39" s="194">
        <f>(決勝!G110)</f>
        <v>4.96</v>
      </c>
      <c r="D39" s="217">
        <f>(決勝!I110)</f>
        <v>1.9</v>
      </c>
      <c r="E39" s="218"/>
      <c r="F39" s="219">
        <f>(決勝!G111)</f>
        <v>4.95</v>
      </c>
      <c r="G39" s="220">
        <f>(決勝!I111)</f>
        <v>1.5</v>
      </c>
      <c r="H39" s="195"/>
      <c r="I39" s="194">
        <f>(決勝!G112)</f>
        <v>4.6500000000000004</v>
      </c>
      <c r="J39" s="218"/>
      <c r="K39" s="221">
        <f>(決勝!I112)</f>
        <v>1.1000000000000001</v>
      </c>
      <c r="L39" s="195"/>
      <c r="M39" s="194">
        <f>(決勝!G113)</f>
        <v>4.59</v>
      </c>
      <c r="N39" s="218"/>
      <c r="O39" s="222">
        <f>(決勝!I113)</f>
        <v>0.2</v>
      </c>
      <c r="P39" s="223"/>
      <c r="Q39" s="194">
        <f>(決勝!G114)</f>
        <v>4.57</v>
      </c>
      <c r="R39" s="196"/>
      <c r="S39" s="221">
        <f>(決勝!I114)</f>
        <v>0.9</v>
      </c>
      <c r="T39" s="223"/>
      <c r="U39" s="194">
        <f>(決勝!G115)</f>
        <v>4.3</v>
      </c>
      <c r="V39" s="196"/>
      <c r="W39" s="515">
        <f>(決勝!I115)</f>
        <v>2.5</v>
      </c>
      <c r="X39" s="511"/>
      <c r="Y39" s="194">
        <f>(決勝!G116)</f>
        <v>4.0199999999999996</v>
      </c>
      <c r="Z39" s="519">
        <f>(決勝!I116)</f>
        <v>0.2</v>
      </c>
      <c r="AA39" s="511"/>
      <c r="AB39" s="219">
        <f>(決勝!G117)</f>
        <v>3.86</v>
      </c>
      <c r="AC39" s="510">
        <f>(決勝!I117)</f>
        <v>2.2999999999999998</v>
      </c>
      <c r="AD39" s="511"/>
      <c r="AE39" s="42"/>
      <c r="AF39" s="302"/>
      <c r="AG39" s="302"/>
      <c r="AH39" s="302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21" x14ac:dyDescent="0.3">
      <c r="A40" s="5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8"/>
      <c r="AF40" s="302"/>
      <c r="AG40" s="30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2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28" x14ac:dyDescent="0.4">
      <c r="A42" s="51" t="str">
        <f>(A3)</f>
        <v>第65回小松市中学校陸上競技大会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21" x14ac:dyDescent="0.3">
      <c r="A43" s="532" t="s">
        <v>110</v>
      </c>
      <c r="B43" s="34"/>
      <c r="C43" s="34"/>
      <c r="D43" s="34"/>
      <c r="E43" s="34"/>
      <c r="F43" s="34"/>
      <c r="G43" s="34"/>
      <c r="H43" s="3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21.5" thickBot="1" x14ac:dyDescent="0.35">
      <c r="A44" s="53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23" x14ac:dyDescent="0.5">
      <c r="A45" s="100"/>
      <c r="B45" s="100"/>
      <c r="C45" s="506" t="s">
        <v>162</v>
      </c>
      <c r="D45" s="474"/>
      <c r="E45" s="475"/>
      <c r="F45" s="512" t="s">
        <v>163</v>
      </c>
      <c r="G45" s="474"/>
      <c r="H45" s="475"/>
      <c r="I45" s="473" t="s">
        <v>127</v>
      </c>
      <c r="J45" s="474"/>
      <c r="K45" s="474"/>
      <c r="L45" s="475"/>
      <c r="M45" s="473" t="s">
        <v>131</v>
      </c>
      <c r="N45" s="474"/>
      <c r="O45" s="474"/>
      <c r="P45" s="475"/>
      <c r="Q45" s="473" t="s">
        <v>134</v>
      </c>
      <c r="R45" s="474"/>
      <c r="S45" s="474"/>
      <c r="T45" s="475"/>
      <c r="U45" s="506" t="s">
        <v>164</v>
      </c>
      <c r="V45" s="474"/>
      <c r="W45" s="474"/>
      <c r="X45" s="475"/>
      <c r="Y45" s="506" t="s">
        <v>165</v>
      </c>
      <c r="Z45" s="474"/>
      <c r="AA45" s="475"/>
      <c r="AB45" s="506" t="s">
        <v>166</v>
      </c>
      <c r="AC45" s="474"/>
      <c r="AD45" s="507"/>
      <c r="AE45" s="504"/>
      <c r="AF45" s="505"/>
      <c r="AG45" s="505"/>
      <c r="AH45" s="504"/>
      <c r="AI45" s="505"/>
      <c r="AJ45" s="505"/>
      <c r="AK45" s="302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21" x14ac:dyDescent="0.3">
      <c r="A46" s="35" t="s">
        <v>96</v>
      </c>
      <c r="B46" s="35" t="s">
        <v>40</v>
      </c>
      <c r="C46" s="44" t="s">
        <v>113</v>
      </c>
      <c r="D46" s="43" t="s">
        <v>115</v>
      </c>
      <c r="E46" s="33"/>
      <c r="F46" s="44" t="s">
        <v>113</v>
      </c>
      <c r="G46" s="43" t="s">
        <v>115</v>
      </c>
      <c r="H46" s="52"/>
      <c r="I46" s="75" t="s">
        <v>125</v>
      </c>
      <c r="J46" s="33"/>
      <c r="K46" s="43" t="s">
        <v>115</v>
      </c>
      <c r="L46" s="52"/>
      <c r="M46" s="75" t="s">
        <v>125</v>
      </c>
      <c r="N46" s="33"/>
      <c r="O46" s="43" t="s">
        <v>115</v>
      </c>
      <c r="P46" s="52"/>
      <c r="Q46" s="75" t="s">
        <v>125</v>
      </c>
      <c r="R46" s="33"/>
      <c r="S46" s="43" t="s">
        <v>115</v>
      </c>
      <c r="T46" s="52"/>
      <c r="U46" s="75" t="s">
        <v>125</v>
      </c>
      <c r="V46" s="33"/>
      <c r="W46" s="43" t="s">
        <v>115</v>
      </c>
      <c r="X46" s="52"/>
      <c r="Y46" s="44" t="s">
        <v>113</v>
      </c>
      <c r="Z46" s="43" t="s">
        <v>115</v>
      </c>
      <c r="AA46" s="52"/>
      <c r="AB46" s="44" t="s">
        <v>113</v>
      </c>
      <c r="AC46" s="43" t="s">
        <v>115</v>
      </c>
      <c r="AD46" s="395"/>
      <c r="AE46" s="304"/>
      <c r="AF46" s="303"/>
      <c r="AG46" s="303"/>
      <c r="AH46" s="304"/>
      <c r="AI46" s="303"/>
      <c r="AJ46" s="303"/>
      <c r="AK46" s="302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21.5" thickBot="1" x14ac:dyDescent="0.35">
      <c r="A47" s="48"/>
      <c r="B47" s="48"/>
      <c r="C47" s="45" t="s">
        <v>114</v>
      </c>
      <c r="D47" s="34"/>
      <c r="E47" s="34"/>
      <c r="F47" s="45" t="s">
        <v>114</v>
      </c>
      <c r="G47" s="34"/>
      <c r="H47" s="34"/>
      <c r="I47" s="45" t="s">
        <v>114</v>
      </c>
      <c r="J47" s="36"/>
      <c r="K47" s="34"/>
      <c r="L47" s="34"/>
      <c r="M47" s="45" t="s">
        <v>114</v>
      </c>
      <c r="N47" s="36"/>
      <c r="O47" s="34"/>
      <c r="P47" s="34"/>
      <c r="Q47" s="45" t="s">
        <v>114</v>
      </c>
      <c r="R47" s="36"/>
      <c r="S47" s="34"/>
      <c r="T47" s="34"/>
      <c r="U47" s="45" t="s">
        <v>114</v>
      </c>
      <c r="V47" s="36"/>
      <c r="W47" s="34"/>
      <c r="X47" s="34"/>
      <c r="Y47" s="45" t="s">
        <v>114</v>
      </c>
      <c r="Z47" s="34"/>
      <c r="AA47" s="34"/>
      <c r="AB47" s="45" t="s">
        <v>114</v>
      </c>
      <c r="AC47" s="34"/>
      <c r="AD47" s="396"/>
      <c r="AE47" s="305"/>
      <c r="AF47" s="109"/>
      <c r="AG47" s="109"/>
      <c r="AH47" s="305"/>
      <c r="AI47" s="109"/>
      <c r="AJ47" s="109"/>
      <c r="AK47" s="302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22" thickTop="1" x14ac:dyDescent="0.35">
      <c r="A48" s="531" t="s">
        <v>97</v>
      </c>
      <c r="B48" s="501">
        <f>(決勝!I128)</f>
        <v>-1.8</v>
      </c>
      <c r="C48" s="76" t="str">
        <f>(決勝!L128)</f>
        <v>清水あさみ</v>
      </c>
      <c r="D48" s="77" t="str">
        <f>(決勝!S128)</f>
        <v>南部</v>
      </c>
      <c r="E48" s="78">
        <f>(決勝!O128)</f>
        <v>2</v>
      </c>
      <c r="F48" s="76" t="str">
        <f>(決勝!L129)</f>
        <v>木田幸々萌</v>
      </c>
      <c r="G48" s="77" t="str">
        <f>(決勝!S129)</f>
        <v>芦城</v>
      </c>
      <c r="H48" s="78">
        <f>(決勝!O129)</f>
        <v>3</v>
      </c>
      <c r="I48" s="76" t="str">
        <f>(決勝!L130)</f>
        <v>新　　百花</v>
      </c>
      <c r="J48" s="78"/>
      <c r="K48" s="77" t="str">
        <f>(決勝!S130)</f>
        <v>国府</v>
      </c>
      <c r="L48" s="78">
        <f>(決勝!O130)</f>
        <v>3</v>
      </c>
      <c r="M48" s="463" t="str">
        <f>(決勝!L131)</f>
        <v>深田　　零</v>
      </c>
      <c r="N48" s="464"/>
      <c r="O48" s="77" t="str">
        <f>(決勝!S131)</f>
        <v>中海</v>
      </c>
      <c r="P48" s="78">
        <f>(決勝!O131)</f>
        <v>3</v>
      </c>
      <c r="Q48" s="463" t="str">
        <f>(決勝!L132)</f>
        <v>田中　詩乃</v>
      </c>
      <c r="R48" s="464"/>
      <c r="S48" s="80" t="str">
        <f>(決勝!S132)</f>
        <v>丸内</v>
      </c>
      <c r="T48" s="81">
        <f>(決勝!O132)</f>
        <v>3</v>
      </c>
      <c r="U48" s="76" t="str">
        <f>(決勝!L133)</f>
        <v>立花　汐月</v>
      </c>
      <c r="V48" s="79"/>
      <c r="W48" s="77" t="str">
        <f>(決勝!S133)</f>
        <v>松陽</v>
      </c>
      <c r="X48" s="78">
        <f>(決勝!O133)</f>
        <v>3</v>
      </c>
      <c r="Y48" s="76" t="str">
        <f>(決勝!L134)</f>
        <v>南　有愛瑠</v>
      </c>
      <c r="Z48" s="77" t="str">
        <f>(決勝!S134)</f>
        <v>松陽</v>
      </c>
      <c r="AA48" s="78">
        <f>(決勝!O134)</f>
        <v>3</v>
      </c>
      <c r="AB48" s="76" t="str">
        <f>(決勝!L135)</f>
        <v>藤本みのり</v>
      </c>
      <c r="AC48" s="77" t="str">
        <f>(決勝!S135)</f>
        <v>丸内</v>
      </c>
      <c r="AD48" s="397">
        <f>(決勝!O135)</f>
        <v>3</v>
      </c>
      <c r="AE48" s="302"/>
      <c r="AF48" s="302"/>
      <c r="AG48" s="302"/>
      <c r="AH48" s="302"/>
      <c r="AI48" s="302"/>
      <c r="AJ48" s="302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21.5" thickBot="1" x14ac:dyDescent="0.35">
      <c r="A49" s="500"/>
      <c r="B49" s="500"/>
      <c r="C49" s="198">
        <f>(決勝!G128)</f>
        <v>12.89</v>
      </c>
      <c r="D49" s="199"/>
      <c r="E49" s="200"/>
      <c r="F49" s="198">
        <f>(決勝!G129)</f>
        <v>13.66</v>
      </c>
      <c r="G49" s="199"/>
      <c r="H49" s="200"/>
      <c r="I49" s="198">
        <f>(決勝!G130)</f>
        <v>13.69</v>
      </c>
      <c r="J49" s="200"/>
      <c r="K49" s="199"/>
      <c r="L49" s="200"/>
      <c r="M49" s="198">
        <f>(決勝!G131)</f>
        <v>13.74</v>
      </c>
      <c r="N49" s="201"/>
      <c r="O49" s="202"/>
      <c r="P49" s="203"/>
      <c r="Q49" s="198">
        <f>(決勝!G132)</f>
        <v>14.06</v>
      </c>
      <c r="R49" s="203"/>
      <c r="S49" s="202"/>
      <c r="T49" s="203"/>
      <c r="U49" s="198">
        <f>(決勝!G133)</f>
        <v>14.15</v>
      </c>
      <c r="V49" s="203"/>
      <c r="W49" s="202"/>
      <c r="X49" s="203"/>
      <c r="Y49" s="198">
        <f>(決勝!G134)</f>
        <v>14.26</v>
      </c>
      <c r="Z49" s="202"/>
      <c r="AA49" s="203"/>
      <c r="AB49" s="198">
        <f>(決勝!G135)</f>
        <v>14.35</v>
      </c>
      <c r="AC49" s="84"/>
      <c r="AD49" s="398"/>
      <c r="AE49" s="302"/>
      <c r="AF49" s="302"/>
      <c r="AG49" s="302"/>
      <c r="AH49" s="302"/>
      <c r="AI49" s="302"/>
      <c r="AJ49" s="302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21" x14ac:dyDescent="0.3">
      <c r="A50" s="527" t="s">
        <v>98</v>
      </c>
      <c r="B50" s="499">
        <f>(決勝!I137)</f>
        <v>0.1</v>
      </c>
      <c r="C50" s="14" t="str">
        <f>(決勝!L137)</f>
        <v>清水あさみ</v>
      </c>
      <c r="D50" s="85" t="str">
        <f>(決勝!S137)</f>
        <v>南部</v>
      </c>
      <c r="E50" s="16">
        <f>(決勝!O137)</f>
        <v>2</v>
      </c>
      <c r="F50" s="14" t="str">
        <f>(決勝!L138)</f>
        <v>深田　　零</v>
      </c>
      <c r="G50" s="85" t="str">
        <f>(決勝!S138)</f>
        <v>中海</v>
      </c>
      <c r="H50" s="16">
        <f>(決勝!O138)</f>
        <v>3</v>
      </c>
      <c r="I50" s="74" t="str">
        <f>(決勝!L139)</f>
        <v>田中　詩乃</v>
      </c>
      <c r="J50" s="16"/>
      <c r="K50" s="85" t="str">
        <f>(決勝!S139)</f>
        <v>丸内</v>
      </c>
      <c r="L50" s="16">
        <f>(決勝!O139)</f>
        <v>3</v>
      </c>
      <c r="M50" s="74" t="str">
        <f>(決勝!L140)</f>
        <v>木田幸々萌</v>
      </c>
      <c r="N50" s="86"/>
      <c r="O50" s="85" t="str">
        <f>(決勝!S140)</f>
        <v>芦城</v>
      </c>
      <c r="P50" s="87">
        <f>(決勝!O140)</f>
        <v>3</v>
      </c>
      <c r="Q50" s="74" t="str">
        <f>(決勝!L141)</f>
        <v>南　有愛瑠</v>
      </c>
      <c r="R50" s="18"/>
      <c r="S50" s="85" t="str">
        <f>(決勝!S141)</f>
        <v>松陽</v>
      </c>
      <c r="T50" s="87">
        <f>(決勝!O141)</f>
        <v>3</v>
      </c>
      <c r="U50" s="74" t="str">
        <f>(決勝!L142)</f>
        <v>藤本みのり</v>
      </c>
      <c r="V50" s="18"/>
      <c r="W50" s="85" t="str">
        <f>(決勝!S142)</f>
        <v>丸内</v>
      </c>
      <c r="X50" s="87">
        <f>(決勝!O142)</f>
        <v>3</v>
      </c>
      <c r="Y50" s="14" t="str">
        <f>(決勝!L143)</f>
        <v>德田　朱里</v>
      </c>
      <c r="Z50" s="85" t="str">
        <f>(決勝!S143)</f>
        <v>松陽</v>
      </c>
      <c r="AA50" s="87">
        <f>(決勝!O143)</f>
        <v>3</v>
      </c>
      <c r="AB50" s="14" t="str">
        <f>(決勝!L144)</f>
        <v>前田　帆乃</v>
      </c>
      <c r="AC50" s="85" t="str">
        <f>(決勝!S144)</f>
        <v>丸内</v>
      </c>
      <c r="AD50" s="399">
        <f>(決勝!O144)</f>
        <v>3</v>
      </c>
      <c r="AE50" s="302"/>
      <c r="AF50" s="302"/>
      <c r="AG50" s="302"/>
      <c r="AH50" s="302"/>
      <c r="AI50" s="302"/>
      <c r="AJ50" s="302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21.5" thickBot="1" x14ac:dyDescent="0.35">
      <c r="A51" s="500"/>
      <c r="B51" s="500"/>
      <c r="C51" s="46">
        <f>(決勝!G137)</f>
        <v>26.72</v>
      </c>
      <c r="D51" s="82"/>
      <c r="E51" s="27"/>
      <c r="F51" s="46">
        <f>(決勝!G138)</f>
        <v>28.18</v>
      </c>
      <c r="G51" s="82"/>
      <c r="H51" s="27"/>
      <c r="I51" s="46">
        <f>(決勝!G139)</f>
        <v>28.31</v>
      </c>
      <c r="J51" s="27"/>
      <c r="K51" s="82"/>
      <c r="L51" s="27"/>
      <c r="M51" s="46">
        <f>(決勝!G140)</f>
        <v>28.74</v>
      </c>
      <c r="N51" s="83"/>
      <c r="O51" s="84"/>
      <c r="P51" s="29"/>
      <c r="Q51" s="46">
        <f>(決勝!G141)</f>
        <v>28.93</v>
      </c>
      <c r="R51" s="29"/>
      <c r="S51" s="84"/>
      <c r="T51" s="29"/>
      <c r="U51" s="46">
        <f>(決勝!G142)</f>
        <v>29.34</v>
      </c>
      <c r="V51" s="29"/>
      <c r="W51" s="84"/>
      <c r="X51" s="29"/>
      <c r="Y51" s="46">
        <f>(決勝!G143)</f>
        <v>29.62</v>
      </c>
      <c r="Z51" s="84"/>
      <c r="AA51" s="29"/>
      <c r="AB51" s="46">
        <f>(決勝!G144)</f>
        <v>30.56</v>
      </c>
      <c r="AC51" s="84"/>
      <c r="AD51" s="398"/>
      <c r="AE51" s="302"/>
      <c r="AF51" s="302"/>
      <c r="AG51" s="302"/>
      <c r="AH51" s="302"/>
      <c r="AI51" s="302"/>
      <c r="AJ51" s="302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23.5" x14ac:dyDescent="0.35">
      <c r="A52" s="528" t="s">
        <v>10</v>
      </c>
      <c r="B52" s="88"/>
      <c r="C52" s="14" t="str">
        <f>(決勝!L146)</f>
        <v>大山さくら</v>
      </c>
      <c r="D52" s="85" t="str">
        <f>(決勝!S146)</f>
        <v>丸内</v>
      </c>
      <c r="E52" s="16">
        <f>(決勝!O146)</f>
        <v>3</v>
      </c>
      <c r="F52" s="14" t="str">
        <f>(決勝!L147)</f>
        <v>松山　桜彩</v>
      </c>
      <c r="G52" s="85" t="str">
        <f>(決勝!S147)</f>
        <v>松陽</v>
      </c>
      <c r="H52" s="16">
        <f>(決勝!O147)</f>
        <v>1</v>
      </c>
      <c r="I52" s="74" t="str">
        <f>(決勝!L148)</f>
        <v>菊池由季乃</v>
      </c>
      <c r="J52" s="93"/>
      <c r="K52" s="85" t="str">
        <f>(決勝!S148)</f>
        <v>松陽</v>
      </c>
      <c r="L52" s="16">
        <f>(決勝!O148)</f>
        <v>2</v>
      </c>
      <c r="M52" s="74" t="str">
        <f>(決勝!L149)</f>
        <v>稲山未琉愛</v>
      </c>
      <c r="N52" s="2"/>
      <c r="O52" s="85" t="str">
        <f>(決勝!S149)</f>
        <v>南部</v>
      </c>
      <c r="P52" s="87">
        <f>(決勝!O149)</f>
        <v>2</v>
      </c>
      <c r="Q52" s="74" t="str">
        <f>(決勝!L150)</f>
        <v>桂木　那桜</v>
      </c>
      <c r="R52" s="38"/>
      <c r="S52" s="85" t="str">
        <f>(決勝!S150)</f>
        <v>南部</v>
      </c>
      <c r="T52" s="87">
        <f>(決勝!O150)</f>
        <v>3</v>
      </c>
      <c r="U52" s="74" t="str">
        <f>(決勝!L151)</f>
        <v>古川　実奈</v>
      </c>
      <c r="V52" s="38"/>
      <c r="W52" s="85" t="str">
        <f>(決勝!S151)</f>
        <v>丸内</v>
      </c>
      <c r="X52" s="16">
        <f>(決勝!O151)</f>
        <v>2</v>
      </c>
      <c r="Y52" s="14" t="str">
        <f>(決勝!L152)</f>
        <v>松島　美詩</v>
      </c>
      <c r="Z52" s="85" t="str">
        <f>(決勝!S152)</f>
        <v>芦城</v>
      </c>
      <c r="AA52" s="16">
        <f>(決勝!O152)</f>
        <v>3</v>
      </c>
      <c r="AB52" s="14" t="str">
        <f>(決勝!L153)</f>
        <v>宮元　愛里</v>
      </c>
      <c r="AC52" s="85" t="str">
        <f>(決勝!S153)</f>
        <v>南部</v>
      </c>
      <c r="AD52" s="400">
        <f>(決勝!O153)</f>
        <v>3</v>
      </c>
      <c r="AE52" s="302"/>
      <c r="AF52" s="302"/>
      <c r="AG52" s="302"/>
      <c r="AH52" s="302"/>
      <c r="AI52" s="302"/>
      <c r="AJ52" s="302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24" thickBot="1" x14ac:dyDescent="0.4">
      <c r="A53" s="500"/>
      <c r="B53" s="89"/>
      <c r="C53" s="25" t="str">
        <f>(決勝!T146)&amp;"’"&amp;(決勝!U146)</f>
        <v>2’27.18</v>
      </c>
      <c r="D53" s="90"/>
      <c r="E53" s="91"/>
      <c r="F53" s="25" t="str">
        <f>(決勝!T147)&amp;"’"&amp;(決勝!U147)</f>
        <v>2’29.15</v>
      </c>
      <c r="G53" s="90"/>
      <c r="H53" s="91"/>
      <c r="I53" s="25" t="str">
        <f>(決勝!T148)&amp;"’"&amp;(決勝!U148)</f>
        <v>2’30.81</v>
      </c>
      <c r="J53" s="91"/>
      <c r="K53" s="90"/>
      <c r="L53" s="91"/>
      <c r="M53" s="25" t="str">
        <f>(決勝!T149)&amp;"’"&amp;(決勝!U149)</f>
        <v>2’31.84</v>
      </c>
      <c r="N53" s="3"/>
      <c r="O53" s="92"/>
      <c r="P53" s="47"/>
      <c r="Q53" s="25" t="str">
        <f>(決勝!T150)&amp;"’"&amp;(決勝!U150)</f>
        <v>2’43.78</v>
      </c>
      <c r="R53" s="47"/>
      <c r="S53" s="92"/>
      <c r="T53" s="47"/>
      <c r="U53" s="25" t="str">
        <f>(決勝!T151)&amp;"’"&amp;(決勝!U151)</f>
        <v>2’44.06</v>
      </c>
      <c r="V53" s="47"/>
      <c r="W53" s="92"/>
      <c r="X53" s="47"/>
      <c r="Y53" s="25" t="str">
        <f>(決勝!T152)&amp;"’"&amp;(決勝!U152)</f>
        <v>2’44.16</v>
      </c>
      <c r="Z53" s="92"/>
      <c r="AA53" s="47"/>
      <c r="AB53" s="25" t="str">
        <f>(決勝!T153)&amp;"’"&amp;(決勝!U153)</f>
        <v>2’44.53</v>
      </c>
      <c r="AC53" s="92"/>
      <c r="AD53" s="401"/>
      <c r="AE53" s="302"/>
      <c r="AF53" s="302"/>
      <c r="AG53" s="302"/>
      <c r="AH53" s="302"/>
      <c r="AI53" s="302"/>
      <c r="AJ53" s="302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23.5" x14ac:dyDescent="0.35">
      <c r="A54" s="528" t="s">
        <v>100</v>
      </c>
      <c r="B54" s="88"/>
      <c r="C54" s="14" t="str">
        <f>(決勝!L155)</f>
        <v>大山さくら</v>
      </c>
      <c r="D54" s="85" t="str">
        <f>(決勝!S155)</f>
        <v>丸内</v>
      </c>
      <c r="E54" s="16">
        <f>(決勝!O155)</f>
        <v>3</v>
      </c>
      <c r="F54" s="14" t="str">
        <f>(決勝!L156)</f>
        <v>塚本　彩友</v>
      </c>
      <c r="G54" s="85" t="str">
        <f>(決勝!S156)</f>
        <v>南部</v>
      </c>
      <c r="H54" s="16">
        <f>(決勝!O156)</f>
        <v>2</v>
      </c>
      <c r="I54" s="74" t="str">
        <f>(決勝!L157)</f>
        <v>中村はるか</v>
      </c>
      <c r="J54" s="93"/>
      <c r="K54" s="85" t="str">
        <f>(決勝!S157)</f>
        <v>芦城</v>
      </c>
      <c r="L54" s="16">
        <f>(決勝!O157)</f>
        <v>1</v>
      </c>
      <c r="M54" s="74" t="str">
        <f>(決勝!L158)</f>
        <v>菊池由季乃</v>
      </c>
      <c r="N54" s="2"/>
      <c r="O54" s="85" t="str">
        <f>(決勝!S158)</f>
        <v>松陽</v>
      </c>
      <c r="P54" s="87">
        <f>(決勝!O158)</f>
        <v>2</v>
      </c>
      <c r="Q54" s="74" t="str">
        <f>(決勝!L159)</f>
        <v>古川　実奈</v>
      </c>
      <c r="R54" s="38"/>
      <c r="S54" s="85" t="str">
        <f>(決勝!S159)</f>
        <v>丸内</v>
      </c>
      <c r="T54" s="87">
        <f>(決勝!O159)</f>
        <v>2</v>
      </c>
      <c r="U54" s="74" t="str">
        <f>(決勝!L160)</f>
        <v>宮元　愛里</v>
      </c>
      <c r="V54" s="38"/>
      <c r="W54" s="85" t="str">
        <f>(決勝!S160)</f>
        <v>南部</v>
      </c>
      <c r="X54" s="16">
        <f>(決勝!O160)</f>
        <v>3</v>
      </c>
      <c r="Y54" s="14" t="str">
        <f>(決勝!L161)</f>
        <v>桂木　那桜</v>
      </c>
      <c r="Z54" s="85" t="str">
        <f>(決勝!S161)</f>
        <v>南部</v>
      </c>
      <c r="AA54" s="16">
        <f>(決勝!O161)</f>
        <v>3</v>
      </c>
      <c r="AB54" s="14" t="str">
        <f>(決勝!L162)</f>
        <v>横田　里菜</v>
      </c>
      <c r="AC54" s="85" t="str">
        <f>(決勝!S162)</f>
        <v>芦城</v>
      </c>
      <c r="AD54" s="400">
        <f>(決勝!O162)</f>
        <v>2</v>
      </c>
      <c r="AE54" s="302"/>
      <c r="AF54" s="302"/>
      <c r="AG54" s="302"/>
      <c r="AH54" s="302"/>
      <c r="AI54" s="302"/>
      <c r="AJ54" s="302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24" thickBot="1" x14ac:dyDescent="0.4">
      <c r="A55" s="500"/>
      <c r="B55" s="89"/>
      <c r="C55" s="25" t="str">
        <f>(決勝!T155)&amp;"’"&amp;(決勝!U155)</f>
        <v>5’3.94</v>
      </c>
      <c r="D55" s="90"/>
      <c r="E55" s="91"/>
      <c r="F55" s="25" t="str">
        <f>(決勝!T156)&amp;"’"&amp;(決勝!U156)</f>
        <v>5’21.86</v>
      </c>
      <c r="G55" s="90"/>
      <c r="H55" s="91"/>
      <c r="I55" s="25" t="str">
        <f>(決勝!T157)&amp;"’"&amp;(決勝!U157)</f>
        <v>5’22.15</v>
      </c>
      <c r="J55" s="91"/>
      <c r="K55" s="90"/>
      <c r="L55" s="91"/>
      <c r="M55" s="25" t="str">
        <f>(決勝!T158)&amp;"’"&amp;(決勝!U158)</f>
        <v>5’34.10</v>
      </c>
      <c r="N55" s="3"/>
      <c r="O55" s="92"/>
      <c r="P55" s="47"/>
      <c r="Q55" s="25" t="str">
        <f>(決勝!T159)&amp;"’"&amp;(決勝!U159)</f>
        <v>5’39.33</v>
      </c>
      <c r="R55" s="47"/>
      <c r="S55" s="92"/>
      <c r="T55" s="47"/>
      <c r="U55" s="25" t="str">
        <f>(決勝!T160)&amp;"’"&amp;(決勝!U160)</f>
        <v>5’46.86</v>
      </c>
      <c r="V55" s="47"/>
      <c r="W55" s="92"/>
      <c r="X55" s="47"/>
      <c r="Y55" s="25" t="str">
        <f>(決勝!T161)&amp;"’"&amp;(決勝!U161)</f>
        <v>5’47.45</v>
      </c>
      <c r="Z55" s="92"/>
      <c r="AA55" s="47"/>
      <c r="AB55" s="25" t="str">
        <f>(決勝!T162)&amp;"’"&amp;(決勝!U162)</f>
        <v>5’51.91</v>
      </c>
      <c r="AC55" s="92"/>
      <c r="AD55" s="401"/>
      <c r="AE55" s="302"/>
      <c r="AF55" s="302"/>
      <c r="AG55" s="302"/>
      <c r="AH55" s="302"/>
      <c r="AI55" s="302"/>
      <c r="AJ55" s="302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21" x14ac:dyDescent="0.3">
      <c r="A56" s="527" t="s">
        <v>102</v>
      </c>
      <c r="B56" s="499">
        <f>(決勝!I164)</f>
        <v>-1.3</v>
      </c>
      <c r="C56" s="14" t="str">
        <f>(決勝!L164)</f>
        <v>石本　愛佳</v>
      </c>
      <c r="D56" s="85" t="str">
        <f>(決勝!S164)</f>
        <v>松陽</v>
      </c>
      <c r="E56" s="16">
        <f>(決勝!O164)</f>
        <v>2</v>
      </c>
      <c r="F56" s="14" t="str">
        <f>(決勝!L165)</f>
        <v>築田　苺香</v>
      </c>
      <c r="G56" s="85" t="str">
        <f>(決勝!S165)</f>
        <v>松陽</v>
      </c>
      <c r="H56" s="16">
        <f>(決勝!O165)</f>
        <v>2</v>
      </c>
      <c r="I56" s="74" t="str">
        <f>(決勝!L166)</f>
        <v>山田　結衣</v>
      </c>
      <c r="J56" s="93"/>
      <c r="K56" s="85" t="str">
        <f>(決勝!S166)</f>
        <v>芦城</v>
      </c>
      <c r="L56" s="16">
        <f>(決勝!O166)</f>
        <v>2</v>
      </c>
      <c r="M56" s="74" t="str">
        <f>(決勝!L167)</f>
        <v>大田　愛乃</v>
      </c>
      <c r="N56" s="2"/>
      <c r="O56" s="85" t="str">
        <f>(決勝!S167)</f>
        <v>松陽</v>
      </c>
      <c r="P56" s="87">
        <f>(決勝!O167)</f>
        <v>2</v>
      </c>
      <c r="Q56" s="74" t="str">
        <f>(決勝!L168)</f>
        <v>金谷　星来</v>
      </c>
      <c r="R56" s="38"/>
      <c r="S56" s="85" t="str">
        <f>(決勝!S168)</f>
        <v>丸内</v>
      </c>
      <c r="T56" s="87">
        <f>(決勝!O168)</f>
        <v>2</v>
      </c>
      <c r="U56" s="74" t="str">
        <f>(決勝!L169)</f>
        <v>村田　夏希</v>
      </c>
      <c r="V56" s="38"/>
      <c r="W56" s="85" t="str">
        <f>(決勝!S169)</f>
        <v>松東</v>
      </c>
      <c r="X56" s="16">
        <f>(決勝!O169)</f>
        <v>2</v>
      </c>
      <c r="Y56" s="14" t="str">
        <f>(決勝!L170)</f>
        <v>藤田　紗良</v>
      </c>
      <c r="Z56" s="85" t="str">
        <f>(決勝!S170)</f>
        <v>中海</v>
      </c>
      <c r="AA56" s="16">
        <f>(決勝!O170)</f>
        <v>1</v>
      </c>
      <c r="AB56" s="420" t="e">
        <f>(決勝!L171)</f>
        <v>#N/A</v>
      </c>
      <c r="AC56" s="421" t="e">
        <f>(決勝!S171)</f>
        <v>#N/A</v>
      </c>
      <c r="AD56" s="422" t="e">
        <f>(決勝!O171)</f>
        <v>#N/A</v>
      </c>
      <c r="AE56" s="302"/>
      <c r="AF56" s="302"/>
      <c r="AG56" s="302"/>
      <c r="AH56" s="302"/>
      <c r="AI56" s="302"/>
      <c r="AJ56" s="302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21.5" thickBot="1" x14ac:dyDescent="0.35">
      <c r="A57" s="500"/>
      <c r="B57" s="500"/>
      <c r="C57" s="46">
        <f>(決勝!G164)</f>
        <v>13.65</v>
      </c>
      <c r="D57" s="90"/>
      <c r="E57" s="91"/>
      <c r="F57" s="46">
        <f>(決勝!G165)</f>
        <v>13.73</v>
      </c>
      <c r="G57" s="90"/>
      <c r="H57" s="91"/>
      <c r="I57" s="46">
        <f>(決勝!G166)</f>
        <v>14.26</v>
      </c>
      <c r="J57" s="91"/>
      <c r="K57" s="90"/>
      <c r="L57" s="91"/>
      <c r="M57" s="46">
        <f>(決勝!G167)</f>
        <v>14.39</v>
      </c>
      <c r="N57" s="3"/>
      <c r="O57" s="92"/>
      <c r="P57" s="47"/>
      <c r="Q57" s="46">
        <f>(決勝!G168)</f>
        <v>14.65</v>
      </c>
      <c r="R57" s="47"/>
      <c r="S57" s="92"/>
      <c r="T57" s="47"/>
      <c r="U57" s="46">
        <f>(決勝!G169)</f>
        <v>14.88</v>
      </c>
      <c r="V57" s="47"/>
      <c r="W57" s="92"/>
      <c r="X57" s="47"/>
      <c r="Y57" s="46">
        <f>(決勝!G170)</f>
        <v>14.91</v>
      </c>
      <c r="Z57" s="92"/>
      <c r="AA57" s="47"/>
      <c r="AB57" s="423">
        <f>(決勝!G171)</f>
        <v>0</v>
      </c>
      <c r="AC57" s="424"/>
      <c r="AD57" s="425"/>
      <c r="AE57" s="302"/>
      <c r="AF57" s="302"/>
      <c r="AG57" s="302"/>
      <c r="AH57" s="302"/>
      <c r="AI57" s="302"/>
      <c r="AJ57" s="302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21" x14ac:dyDescent="0.3">
      <c r="A58" s="527" t="s">
        <v>111</v>
      </c>
      <c r="B58" s="499">
        <f>(決勝!I173)</f>
        <v>-2.8</v>
      </c>
      <c r="C58" s="14" t="str">
        <f>(決勝!L173)</f>
        <v>新　　百花</v>
      </c>
      <c r="D58" s="85" t="str">
        <f>(決勝!S173)</f>
        <v>国府</v>
      </c>
      <c r="E58" s="16">
        <f>(決勝!O173)</f>
        <v>3</v>
      </c>
      <c r="F58" s="14" t="str">
        <f>(決勝!L174)</f>
        <v>築田　苺香</v>
      </c>
      <c r="G58" s="85" t="str">
        <f>(決勝!S174)</f>
        <v>松陽</v>
      </c>
      <c r="H58" s="16">
        <f>(決勝!O174)</f>
        <v>2</v>
      </c>
      <c r="I58" s="74" t="str">
        <f>(決勝!L175)</f>
        <v>河島　伽凛</v>
      </c>
      <c r="J58" s="93"/>
      <c r="K58" s="85" t="str">
        <f>(決勝!S175)</f>
        <v>芦城</v>
      </c>
      <c r="L58" s="16">
        <f>(決勝!O175)</f>
        <v>3</v>
      </c>
      <c r="M58" s="74" t="str">
        <f>(決勝!L176)</f>
        <v>前　　優杏</v>
      </c>
      <c r="N58" s="2"/>
      <c r="O58" s="85" t="str">
        <f>(決勝!S176)</f>
        <v>芦城</v>
      </c>
      <c r="P58" s="87">
        <f>(決勝!O176)</f>
        <v>2</v>
      </c>
      <c r="Q58" s="74" t="str">
        <f>(決勝!L177)</f>
        <v>久保　優衣</v>
      </c>
      <c r="R58" s="38"/>
      <c r="S58" s="85" t="str">
        <f>(決勝!S177)</f>
        <v>松陽</v>
      </c>
      <c r="T58" s="87">
        <f>(決勝!O177)</f>
        <v>2</v>
      </c>
      <c r="U58" s="74" t="str">
        <f>(決勝!L178)</f>
        <v>島多　莉音</v>
      </c>
      <c r="V58" s="38"/>
      <c r="W58" s="85" t="str">
        <f>(決勝!S178)</f>
        <v>松陽</v>
      </c>
      <c r="X58" s="16">
        <f>(決勝!O178)</f>
        <v>2</v>
      </c>
      <c r="Y58" s="14" t="str">
        <f>(決勝!L179)</f>
        <v>中村　真菜</v>
      </c>
      <c r="Z58" s="85" t="str">
        <f>(決勝!S179)</f>
        <v>芦城</v>
      </c>
      <c r="AA58" s="16">
        <f>(決勝!O179)</f>
        <v>2</v>
      </c>
      <c r="AB58" s="14" t="str">
        <f>(決勝!L180)</f>
        <v>中川紗來良</v>
      </c>
      <c r="AC58" s="85" t="str">
        <f>(決勝!S180)</f>
        <v>南部</v>
      </c>
      <c r="AD58" s="400">
        <f>(決勝!O180)</f>
        <v>2</v>
      </c>
      <c r="AE58" s="302"/>
      <c r="AF58" s="302"/>
      <c r="AG58" s="302"/>
      <c r="AH58" s="302"/>
      <c r="AI58" s="302"/>
      <c r="AJ58" s="302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21.5" thickBot="1" x14ac:dyDescent="0.35">
      <c r="A59" s="500"/>
      <c r="B59" s="500"/>
      <c r="C59" s="46">
        <f>(決勝!G173)</f>
        <v>15.65</v>
      </c>
      <c r="D59" s="90"/>
      <c r="E59" s="91"/>
      <c r="F59" s="46">
        <f>(決勝!G174)</f>
        <v>16.3</v>
      </c>
      <c r="G59" s="90"/>
      <c r="H59" s="91"/>
      <c r="I59" s="46">
        <f>(決勝!G175)</f>
        <v>17.91</v>
      </c>
      <c r="J59" s="91"/>
      <c r="K59" s="90"/>
      <c r="L59" s="91"/>
      <c r="M59" s="46">
        <f>(決勝!G176)</f>
        <v>18.489999999999998</v>
      </c>
      <c r="N59" s="3"/>
      <c r="O59" s="92"/>
      <c r="P59" s="47"/>
      <c r="Q59" s="46">
        <f>(決勝!G177)</f>
        <v>18.559999999999999</v>
      </c>
      <c r="R59" s="47"/>
      <c r="S59" s="92"/>
      <c r="T59" s="47"/>
      <c r="U59" s="46">
        <f>(決勝!G178)</f>
        <v>18.66</v>
      </c>
      <c r="V59" s="47"/>
      <c r="W59" s="92"/>
      <c r="X59" s="47"/>
      <c r="Y59" s="46">
        <f>(決勝!G179)</f>
        <v>20.7</v>
      </c>
      <c r="Z59" s="92"/>
      <c r="AA59" s="47"/>
      <c r="AB59" s="46">
        <f>(決勝!G180)</f>
        <v>20.83</v>
      </c>
      <c r="AC59" s="92"/>
      <c r="AD59" s="401"/>
      <c r="AE59" s="302"/>
      <c r="AF59" s="302"/>
      <c r="AG59" s="302"/>
      <c r="AH59" s="302"/>
      <c r="AI59" s="302"/>
      <c r="AJ59" s="302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22.5" x14ac:dyDescent="0.45">
      <c r="A60" s="527" t="s">
        <v>112</v>
      </c>
      <c r="B60" s="100"/>
      <c r="C60" s="405" t="str">
        <f>LEFT(決勝!L182,決勝!V182)</f>
        <v>南3石本2</v>
      </c>
      <c r="D60" s="406" t="str">
        <f>(決勝!S182)</f>
        <v>松陽</v>
      </c>
      <c r="E60" s="407"/>
      <c r="F60" s="127" t="str">
        <f>LEFT(決勝!L183,決勝!V183)</f>
        <v>大原3清水2</v>
      </c>
      <c r="G60" s="85" t="str">
        <f>(決勝!S183)</f>
        <v>南部</v>
      </c>
      <c r="H60" s="95"/>
      <c r="I60" s="461" t="str">
        <f>LEFT(決勝!L184,決勝!V184)</f>
        <v>藤本3田中3</v>
      </c>
      <c r="J60" s="462"/>
      <c r="K60" s="85" t="str">
        <f>(決勝!S184)</f>
        <v>丸内</v>
      </c>
      <c r="L60" s="38"/>
      <c r="M60" s="461" t="str">
        <f>LEFT(決勝!L185,決勝!V185)</f>
        <v>山田2山崎3</v>
      </c>
      <c r="N60" s="462"/>
      <c r="O60" s="85" t="str">
        <f>(決勝!S185)</f>
        <v>芦城</v>
      </c>
      <c r="P60" s="95"/>
      <c r="Q60" s="472" t="str">
        <f>LEFT(決勝!L186,決勝!V186)</f>
        <v>中田2山口3</v>
      </c>
      <c r="R60" s="462"/>
      <c r="S60" s="85" t="str">
        <f>(決勝!S186)</f>
        <v>板津</v>
      </c>
      <c r="T60" s="95"/>
      <c r="U60" s="100" t="str">
        <f>LEFT(決勝!L187,決勝!V187)</f>
        <v>大西3木村3</v>
      </c>
      <c r="V60" s="38"/>
      <c r="W60" s="85" t="str">
        <f>(決勝!S187)</f>
        <v>安宅</v>
      </c>
      <c r="X60" s="95"/>
      <c r="Y60" s="426" t="str">
        <f>LEFT(決勝!M188,決勝!V188)</f>
        <v>(</v>
      </c>
      <c r="Z60" s="421" t="e">
        <f>(決勝!S188)</f>
        <v>#N/A</v>
      </c>
      <c r="AA60" s="427"/>
      <c r="AB60" s="94"/>
      <c r="AC60" s="85"/>
      <c r="AD60" s="402"/>
      <c r="AE60" s="302"/>
      <c r="AF60" s="302"/>
      <c r="AG60" s="302"/>
      <c r="AH60" s="302"/>
      <c r="AI60" s="302"/>
      <c r="AJ60" s="302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22.5" x14ac:dyDescent="0.45">
      <c r="A61" s="535"/>
      <c r="B61" s="48"/>
      <c r="C61" s="288" t="str">
        <f>RIGHT(決勝!L182,決勝!W182)</f>
        <v>築田2立花3</v>
      </c>
      <c r="D61" s="98"/>
      <c r="E61" s="99"/>
      <c r="F61" s="128" t="str">
        <f>RIGHT(決勝!L183,決勝!W183)</f>
        <v>西本2稲山2</v>
      </c>
      <c r="G61" s="98"/>
      <c r="H61" s="99"/>
      <c r="I61" s="465" t="str">
        <f>RIGHT(決勝!L184,決勝!W184)</f>
        <v>前田3大山3</v>
      </c>
      <c r="J61" s="460"/>
      <c r="K61" s="97"/>
      <c r="L61" s="109"/>
      <c r="M61" s="465" t="str">
        <f>RIGHT(決勝!L185,決勝!W185)</f>
        <v>吉田3木田3</v>
      </c>
      <c r="N61" s="460"/>
      <c r="O61" s="97"/>
      <c r="P61" s="109"/>
      <c r="Q61" s="459" t="str">
        <f>RIGHT(決勝!L186,決勝!W186)</f>
        <v>成田2前川3</v>
      </c>
      <c r="R61" s="460"/>
      <c r="S61" s="98"/>
      <c r="T61" s="99"/>
      <c r="U61" s="432" t="str">
        <f>RIGHT(決勝!L187,決勝!W187)</f>
        <v>北村3村上2</v>
      </c>
      <c r="V61" s="433"/>
      <c r="W61" s="434"/>
      <c r="X61" s="99"/>
      <c r="Y61" s="428" t="str">
        <f>RIGHT(決勝!M188,決勝!W188)</f>
        <v>(</v>
      </c>
      <c r="Z61" s="429"/>
      <c r="AA61" s="430"/>
      <c r="AB61" s="96"/>
      <c r="AC61" s="98"/>
      <c r="AD61" s="403"/>
      <c r="AE61" s="302"/>
      <c r="AF61" s="302"/>
      <c r="AG61" s="302"/>
      <c r="AH61" s="302"/>
      <c r="AI61" s="302"/>
      <c r="AJ61" s="302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21.5" thickBot="1" x14ac:dyDescent="0.35">
      <c r="A62" s="500"/>
      <c r="B62" s="48"/>
      <c r="C62" s="46">
        <f>(決勝!G182)</f>
        <v>52.28</v>
      </c>
      <c r="D62" s="92"/>
      <c r="E62" s="47"/>
      <c r="F62" s="46">
        <f>(決勝!G183)</f>
        <v>53.03</v>
      </c>
      <c r="G62" s="90"/>
      <c r="H62" s="91"/>
      <c r="I62" s="46">
        <f>(決勝!G184)</f>
        <v>53.97</v>
      </c>
      <c r="J62" s="91"/>
      <c r="K62" s="90"/>
      <c r="L62" s="91"/>
      <c r="M62" s="46">
        <f>(決勝!G185)</f>
        <v>55.94</v>
      </c>
      <c r="N62" s="3"/>
      <c r="O62" s="92"/>
      <c r="P62" s="47"/>
      <c r="Q62" s="46">
        <f>(決勝!G186)</f>
        <v>57.8</v>
      </c>
      <c r="R62" s="47"/>
      <c r="S62" s="92"/>
      <c r="T62" s="47"/>
      <c r="U62" s="46">
        <f>(決勝!G187)</f>
        <v>61.43</v>
      </c>
      <c r="V62" s="47"/>
      <c r="W62" s="435"/>
      <c r="X62" s="47"/>
      <c r="Y62" s="423">
        <f>(決勝!G188)</f>
        <v>0</v>
      </c>
      <c r="Z62" s="424"/>
      <c r="AA62" s="431"/>
      <c r="AB62" s="46"/>
      <c r="AC62" s="92"/>
      <c r="AD62" s="401"/>
      <c r="AE62" s="302"/>
      <c r="AF62" s="302"/>
      <c r="AG62" s="302"/>
      <c r="AH62" s="302"/>
      <c r="AI62" s="302"/>
      <c r="AJ62" s="302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21" x14ac:dyDescent="0.3">
      <c r="A63" s="527" t="s">
        <v>105</v>
      </c>
      <c r="B63" s="100"/>
      <c r="C63" s="14" t="str">
        <f>(決勝!L191)</f>
        <v>前川　奈央</v>
      </c>
      <c r="D63" s="85" t="str">
        <f>(決勝!S191)</f>
        <v>板津</v>
      </c>
      <c r="E63" s="16">
        <f>(決勝!O191)</f>
        <v>3</v>
      </c>
      <c r="F63" s="14" t="str">
        <f>(決勝!L192)</f>
        <v>中川紗來良</v>
      </c>
      <c r="G63" s="85" t="str">
        <f>(決勝!S192)</f>
        <v>南部</v>
      </c>
      <c r="H63" s="16">
        <f>(決勝!O192)</f>
        <v>2</v>
      </c>
      <c r="I63" s="74" t="str">
        <f>(決勝!L193)</f>
        <v>宮﨑　夕佳</v>
      </c>
      <c r="J63" s="93"/>
      <c r="K63" s="85" t="str">
        <f>(決勝!S193)</f>
        <v>松陽</v>
      </c>
      <c r="L63" s="16">
        <f>(決勝!O193)</f>
        <v>3</v>
      </c>
      <c r="M63" s="74" t="str">
        <f>(決勝!L194)</f>
        <v>吉田　華歩</v>
      </c>
      <c r="N63" s="2"/>
      <c r="O63" s="85" t="str">
        <f>(決勝!S194)</f>
        <v>芦城</v>
      </c>
      <c r="P63" s="87">
        <f>(決勝!O194)</f>
        <v>3</v>
      </c>
      <c r="Q63" s="74" t="str">
        <f>(決勝!L195)</f>
        <v>木村奈々夏</v>
      </c>
      <c r="R63" s="38"/>
      <c r="S63" s="85" t="str">
        <f>(決勝!S195)</f>
        <v>安宅</v>
      </c>
      <c r="T63" s="87">
        <f>(決勝!O195)</f>
        <v>3</v>
      </c>
      <c r="U63" s="74" t="str">
        <f>(決勝!L196)</f>
        <v>小野地花佳</v>
      </c>
      <c r="V63" s="38"/>
      <c r="W63" s="85" t="str">
        <f>(決勝!S196)</f>
        <v>松陽</v>
      </c>
      <c r="X63" s="16">
        <f>(決勝!O196)</f>
        <v>2</v>
      </c>
      <c r="Y63" s="14" t="str">
        <f>(決勝!L197)</f>
        <v>稲山未琉愛</v>
      </c>
      <c r="Z63" s="85" t="str">
        <f>(決勝!S197)</f>
        <v>南部</v>
      </c>
      <c r="AA63" s="16">
        <f>(決勝!O197)</f>
        <v>2</v>
      </c>
      <c r="AB63" s="14" t="str">
        <f>(決勝!L198)</f>
        <v>酒井　梨緒</v>
      </c>
      <c r="AC63" s="85" t="str">
        <f>(決勝!S198)</f>
        <v>松陽</v>
      </c>
      <c r="AD63" s="400">
        <f>(決勝!O198)</f>
        <v>3</v>
      </c>
      <c r="AE63" s="307"/>
      <c r="AF63" s="306"/>
      <c r="AG63" s="306"/>
      <c r="AH63" s="307"/>
      <c r="AI63" s="307"/>
      <c r="AJ63" s="307"/>
      <c r="AK63" s="302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21.5" thickBot="1" x14ac:dyDescent="0.35">
      <c r="A64" s="500"/>
      <c r="B64" s="48"/>
      <c r="C64" s="46">
        <f>(決勝!G191)</f>
        <v>1.3</v>
      </c>
      <c r="D64" s="90"/>
      <c r="E64" s="91"/>
      <c r="F64" s="46">
        <f>(決勝!G192)</f>
        <v>1.3</v>
      </c>
      <c r="G64" s="90"/>
      <c r="H64" s="91"/>
      <c r="I64" s="46">
        <f>(決勝!G193)</f>
        <v>1.25</v>
      </c>
      <c r="J64" s="91"/>
      <c r="K64" s="90"/>
      <c r="L64" s="91"/>
      <c r="M64" s="46">
        <f>(決勝!G194)</f>
        <v>1.25</v>
      </c>
      <c r="N64" s="3"/>
      <c r="O64" s="92"/>
      <c r="P64" s="47"/>
      <c r="Q64" s="46">
        <f>(決勝!G195)</f>
        <v>1.25</v>
      </c>
      <c r="R64" s="47"/>
      <c r="S64" s="435" t="s">
        <v>1283</v>
      </c>
      <c r="T64" s="47"/>
      <c r="U64" s="46">
        <f>(決勝!G196)</f>
        <v>1.2</v>
      </c>
      <c r="V64" s="47"/>
      <c r="W64" s="92"/>
      <c r="X64" s="47"/>
      <c r="Y64" s="46">
        <f>(決勝!G197)</f>
        <v>1.2</v>
      </c>
      <c r="Z64" s="110"/>
      <c r="AA64" s="47"/>
      <c r="AB64" s="46">
        <f>(決勝!G198)</f>
        <v>1.1499999999999999</v>
      </c>
      <c r="AC64" s="92"/>
      <c r="AD64" s="401"/>
      <c r="AE64" s="309"/>
      <c r="AF64" s="308"/>
      <c r="AG64" s="308"/>
      <c r="AH64" s="309"/>
      <c r="AI64" s="308"/>
      <c r="AJ64" s="308"/>
      <c r="AK64" s="302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21" x14ac:dyDescent="0.3">
      <c r="A65" s="527" t="s">
        <v>107</v>
      </c>
      <c r="B65" s="100"/>
      <c r="C65" s="14" t="str">
        <f>(決勝!L200)</f>
        <v>山口　日瑚</v>
      </c>
      <c r="D65" s="85" t="str">
        <f>(決勝!S200)</f>
        <v>板津</v>
      </c>
      <c r="E65" s="16">
        <f>(決勝!O200)</f>
        <v>3</v>
      </c>
      <c r="F65" s="14" t="str">
        <f>(決勝!L201)</f>
        <v>仲仁谷真実</v>
      </c>
      <c r="G65" s="85" t="str">
        <f>(決勝!S201)</f>
        <v>松陽</v>
      </c>
      <c r="H65" s="16">
        <f>(決勝!O201)</f>
        <v>3</v>
      </c>
      <c r="I65" s="74" t="str">
        <f>(決勝!L202)</f>
        <v>中橋磨奈香</v>
      </c>
      <c r="J65" s="93"/>
      <c r="K65" s="85" t="str">
        <f>(決勝!S202)</f>
        <v>松東</v>
      </c>
      <c r="L65" s="16">
        <f>(決勝!O202)</f>
        <v>3</v>
      </c>
      <c r="M65" s="74" t="str">
        <f>(決勝!L203)</f>
        <v>立花　汐月</v>
      </c>
      <c r="N65" s="2"/>
      <c r="O65" s="85" t="str">
        <f>(決勝!S203)</f>
        <v>松陽</v>
      </c>
      <c r="P65" s="87">
        <f>(決勝!O203)</f>
        <v>3</v>
      </c>
      <c r="Q65" s="74" t="str">
        <f>(決勝!L204)</f>
        <v>河島　伽凛</v>
      </c>
      <c r="R65" s="38"/>
      <c r="S65" s="85" t="str">
        <f>(決勝!S204)</f>
        <v>芦城</v>
      </c>
      <c r="T65" s="87">
        <f>(決勝!O204)</f>
        <v>3</v>
      </c>
      <c r="U65" s="74" t="str">
        <f>(決勝!L205)</f>
        <v>佐久間理智</v>
      </c>
      <c r="V65" s="38"/>
      <c r="W65" s="85" t="str">
        <f>(決勝!S205)</f>
        <v>芦城</v>
      </c>
      <c r="X65" s="16">
        <f>(決勝!O205)</f>
        <v>3</v>
      </c>
      <c r="Y65" s="14" t="str">
        <f>(決勝!L206)</f>
        <v>鹿島　爽良</v>
      </c>
      <c r="Z65" s="85" t="str">
        <f>(決勝!S206)</f>
        <v>松陽</v>
      </c>
      <c r="AA65" s="16">
        <f>(決勝!O206)</f>
        <v>3</v>
      </c>
      <c r="AB65" s="14" t="str">
        <f>(決勝!L207)</f>
        <v>北村　芽衣</v>
      </c>
      <c r="AC65" s="85" t="str">
        <f>(決勝!S207)</f>
        <v>安宅</v>
      </c>
      <c r="AD65" s="400">
        <f>(決勝!O207)</f>
        <v>3</v>
      </c>
      <c r="AE65" s="302"/>
      <c r="AF65" s="302"/>
      <c r="AG65" s="302"/>
      <c r="AH65" s="302"/>
      <c r="AI65" s="302"/>
      <c r="AJ65" s="302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21.5" thickBot="1" x14ac:dyDescent="0.35">
      <c r="A66" s="500"/>
      <c r="B66" s="48"/>
      <c r="C66" s="46">
        <f>(決勝!G200)</f>
        <v>4.5199999999999996</v>
      </c>
      <c r="D66" s="101">
        <f>(決勝!I200)</f>
        <v>2.1</v>
      </c>
      <c r="E66" s="91"/>
      <c r="F66" s="46">
        <f>(決勝!G201)</f>
        <v>4.41</v>
      </c>
      <c r="G66" s="82">
        <f>(決勝!I201)</f>
        <v>1.6</v>
      </c>
      <c r="H66" s="91"/>
      <c r="I66" s="46">
        <f>(決勝!G202)</f>
        <v>4.34</v>
      </c>
      <c r="J66" s="91"/>
      <c r="K66" s="101">
        <f>(決勝!I202)</f>
        <v>1.7</v>
      </c>
      <c r="L66" s="91"/>
      <c r="M66" s="46">
        <f>(決勝!G203)</f>
        <v>4.2</v>
      </c>
      <c r="N66" s="3"/>
      <c r="O66" s="82">
        <f>(決勝!I203)</f>
        <v>2.5</v>
      </c>
      <c r="P66" s="47"/>
      <c r="Q66" s="46">
        <f>(決勝!G204)</f>
        <v>4.1399999999999997</v>
      </c>
      <c r="R66" s="47"/>
      <c r="S66" s="82">
        <f>(決勝!I204)</f>
        <v>2.2000000000000002</v>
      </c>
      <c r="T66" s="47"/>
      <c r="U66" s="46">
        <f>(決勝!G205)</f>
        <v>3.92</v>
      </c>
      <c r="V66" s="47"/>
      <c r="W66" s="82">
        <f>(決勝!I205)</f>
        <v>1.8</v>
      </c>
      <c r="X66" s="47"/>
      <c r="Y66" s="46">
        <f>(決勝!G206)</f>
        <v>3.84</v>
      </c>
      <c r="Z66" s="417">
        <f>(決勝!I206)</f>
        <v>1</v>
      </c>
      <c r="AA66" s="47"/>
      <c r="AB66" s="46">
        <f>(決勝!G207)</f>
        <v>3.62</v>
      </c>
      <c r="AC66" s="101">
        <f>(決勝!I207)</f>
        <v>2.2000000000000002</v>
      </c>
      <c r="AD66" s="401"/>
      <c r="AE66" s="302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21" x14ac:dyDescent="0.3">
      <c r="A67" s="527" t="s">
        <v>108</v>
      </c>
      <c r="B67" s="100"/>
      <c r="C67" s="14" t="str">
        <f>(決勝!L209)</f>
        <v>竹本梨々花</v>
      </c>
      <c r="D67" s="85" t="str">
        <f>(決勝!S209)</f>
        <v>松陽</v>
      </c>
      <c r="E67" s="16">
        <f>(決勝!O209)</f>
        <v>3</v>
      </c>
      <c r="F67" s="14" t="str">
        <f>(決勝!L210)</f>
        <v>喜多　晃子</v>
      </c>
      <c r="G67" s="85" t="str">
        <f>(決勝!S210)</f>
        <v>板津</v>
      </c>
      <c r="H67" s="16">
        <f>(決勝!O210)</f>
        <v>3</v>
      </c>
      <c r="I67" s="74" t="str">
        <f>(決勝!L211)</f>
        <v>小幡　　澪</v>
      </c>
      <c r="J67" s="93"/>
      <c r="K67" s="85" t="str">
        <f>(決勝!S211)</f>
        <v>松陽</v>
      </c>
      <c r="L67" s="16">
        <f>(決勝!O211)</f>
        <v>3</v>
      </c>
      <c r="M67" s="74" t="str">
        <f>(決勝!L212)</f>
        <v>釣川　紗矢</v>
      </c>
      <c r="N67" s="2"/>
      <c r="O67" s="85" t="str">
        <f>(決勝!S212)</f>
        <v>松東</v>
      </c>
      <c r="P67" s="87">
        <f>(決勝!O212)</f>
        <v>2</v>
      </c>
      <c r="Q67" s="74" t="str">
        <f>(決勝!L213)</f>
        <v>中橋磨奈香</v>
      </c>
      <c r="R67" s="38"/>
      <c r="S67" s="85" t="str">
        <f>(決勝!S213)</f>
        <v>松東</v>
      </c>
      <c r="T67" s="87">
        <f>(決勝!O213)</f>
        <v>3</v>
      </c>
      <c r="U67" s="74" t="str">
        <f>(決勝!L214)</f>
        <v>浅井理稟佳</v>
      </c>
      <c r="V67" s="38"/>
      <c r="W67" s="85" t="str">
        <f>(決勝!S214)</f>
        <v>松陽</v>
      </c>
      <c r="X67" s="16">
        <f>(決勝!O214)</f>
        <v>3</v>
      </c>
      <c r="Y67" s="14" t="str">
        <f>(決勝!L215)</f>
        <v>北野　来実</v>
      </c>
      <c r="Z67" s="85" t="str">
        <f>(決勝!S215)</f>
        <v>丸内</v>
      </c>
      <c r="AA67" s="16">
        <f>(決勝!O215)</f>
        <v>2</v>
      </c>
      <c r="AB67" s="14" t="str">
        <f>(決勝!L216)</f>
        <v>笹田　塔子</v>
      </c>
      <c r="AC67" s="85" t="str">
        <f>(決勝!S216)</f>
        <v>芦城</v>
      </c>
      <c r="AD67" s="400">
        <f>(決勝!O216)</f>
        <v>3</v>
      </c>
      <c r="AE67" s="302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21.5" thickBot="1" x14ac:dyDescent="0.35">
      <c r="A68" s="500"/>
      <c r="B68" s="48"/>
      <c r="C68" s="46">
        <f>(決勝!G209)</f>
        <v>8.82</v>
      </c>
      <c r="D68" s="90"/>
      <c r="E68" s="91"/>
      <c r="F68" s="46">
        <f>(決勝!G210)</f>
        <v>8.75</v>
      </c>
      <c r="G68" s="90"/>
      <c r="H68" s="91"/>
      <c r="I68" s="46">
        <f>(決勝!G211)</f>
        <v>8.18</v>
      </c>
      <c r="J68" s="91"/>
      <c r="K68" s="90"/>
      <c r="L68" s="91"/>
      <c r="M68" s="46">
        <f>(決勝!G212)</f>
        <v>7.83</v>
      </c>
      <c r="N68" s="3"/>
      <c r="O68" s="92"/>
      <c r="P68" s="47"/>
      <c r="Q68" s="46">
        <f>(決勝!G213)</f>
        <v>7.34</v>
      </c>
      <c r="R68" s="47"/>
      <c r="S68" s="92"/>
      <c r="T68" s="47"/>
      <c r="U68" s="46">
        <f>(決勝!G214)</f>
        <v>7.22</v>
      </c>
      <c r="V68" s="47"/>
      <c r="W68" s="92"/>
      <c r="X68" s="47"/>
      <c r="Y68" s="46">
        <f>(決勝!G215)</f>
        <v>7.14</v>
      </c>
      <c r="Z68" s="92"/>
      <c r="AA68" s="47"/>
      <c r="AB68" s="46">
        <f>(決勝!G216)</f>
        <v>6.77</v>
      </c>
      <c r="AC68" s="92"/>
      <c r="AD68" s="401"/>
      <c r="AE68" s="302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21" x14ac:dyDescent="0.3">
      <c r="A69" s="527" t="s">
        <v>109</v>
      </c>
      <c r="B69" s="100"/>
      <c r="C69" s="14" t="str">
        <f>(決勝!L218)</f>
        <v>石本　愛佳</v>
      </c>
      <c r="D69" s="85" t="str">
        <f>(決勝!S218)</f>
        <v>松陽</v>
      </c>
      <c r="E69" s="16">
        <f>(決勝!O218)</f>
        <v>2</v>
      </c>
      <c r="F69" s="14" t="str">
        <f>(決勝!L219)</f>
        <v>成田　るあ</v>
      </c>
      <c r="G69" s="85" t="str">
        <f>(決勝!S219)</f>
        <v>板津</v>
      </c>
      <c r="H69" s="16">
        <f>(決勝!O219)</f>
        <v>2</v>
      </c>
      <c r="I69" s="74" t="str">
        <f>(決勝!L220)</f>
        <v>山崎実乃里</v>
      </c>
      <c r="J69" s="93"/>
      <c r="K69" s="85" t="str">
        <f>(決勝!S220)</f>
        <v>松陽</v>
      </c>
      <c r="L69" s="16">
        <f>(決勝!O220)</f>
        <v>1</v>
      </c>
      <c r="M69" s="74" t="str">
        <f>(決勝!L221)</f>
        <v>石川　紅愛</v>
      </c>
      <c r="N69" s="2"/>
      <c r="O69" s="85" t="str">
        <f>(決勝!S221)</f>
        <v>松陽</v>
      </c>
      <c r="P69" s="87">
        <f>(決勝!O221)</f>
        <v>2</v>
      </c>
      <c r="Q69" s="74" t="str">
        <f>(決勝!L222)</f>
        <v>内藤　　遙</v>
      </c>
      <c r="R69" s="38"/>
      <c r="S69" s="85" t="str">
        <f>(決勝!S222)</f>
        <v>南部</v>
      </c>
      <c r="T69" s="87">
        <f>(決勝!O222)</f>
        <v>2</v>
      </c>
      <c r="U69" s="74" t="str">
        <f>(決勝!L223)</f>
        <v>釣川　紗矢</v>
      </c>
      <c r="V69" s="38"/>
      <c r="W69" s="85" t="str">
        <f>(決勝!S223)</f>
        <v>松東</v>
      </c>
      <c r="X69" s="16">
        <f>(決勝!O223)</f>
        <v>2</v>
      </c>
      <c r="Y69" s="14" t="str">
        <f>(決勝!L224)</f>
        <v>金谷　星来</v>
      </c>
      <c r="Z69" s="85" t="str">
        <f>(決勝!S224)</f>
        <v>丸内</v>
      </c>
      <c r="AA69" s="16">
        <f>(決勝!O224)</f>
        <v>2</v>
      </c>
      <c r="AB69" s="14" t="str">
        <f>(決勝!L225)</f>
        <v>木戸　咲衣</v>
      </c>
      <c r="AC69" s="85" t="str">
        <f>(決勝!S225)</f>
        <v>南部</v>
      </c>
      <c r="AD69" s="400">
        <f>(決勝!O225)</f>
        <v>2</v>
      </c>
      <c r="AE69" s="302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21.5" thickBot="1" x14ac:dyDescent="0.35">
      <c r="A70" s="500"/>
      <c r="B70" s="102"/>
      <c r="C70" s="103">
        <f>(決勝!G218)</f>
        <v>4.34</v>
      </c>
      <c r="D70" s="104">
        <f>(決勝!I218)</f>
        <v>1.3</v>
      </c>
      <c r="E70" s="105"/>
      <c r="F70" s="103">
        <f>(決勝!G219)</f>
        <v>4.29</v>
      </c>
      <c r="G70" s="106">
        <f>(決勝!I219)</f>
        <v>1.9</v>
      </c>
      <c r="H70" s="105"/>
      <c r="I70" s="103">
        <f>(決勝!G220)</f>
        <v>3.97</v>
      </c>
      <c r="J70" s="105"/>
      <c r="K70" s="290">
        <f>(決勝!I220)</f>
        <v>2.1</v>
      </c>
      <c r="L70" s="105"/>
      <c r="M70" s="103">
        <f>(決勝!G221)</f>
        <v>3.93</v>
      </c>
      <c r="N70" s="107"/>
      <c r="O70" s="126">
        <f>(決勝!I221)</f>
        <v>1.5</v>
      </c>
      <c r="P70" s="108"/>
      <c r="Q70" s="103">
        <f>(決勝!G222)</f>
        <v>3.92</v>
      </c>
      <c r="R70" s="108"/>
      <c r="S70" s="104">
        <f>(決勝!I222)</f>
        <v>1.8</v>
      </c>
      <c r="T70" s="108"/>
      <c r="U70" s="103">
        <f>(決勝!G223)</f>
        <v>3.84</v>
      </c>
      <c r="V70" s="108"/>
      <c r="W70" s="106">
        <f>(決勝!I223)</f>
        <v>1.9</v>
      </c>
      <c r="X70" s="108"/>
      <c r="Y70" s="103">
        <f>(決勝!G224)</f>
        <v>3.77</v>
      </c>
      <c r="Z70" s="104">
        <f>(決勝!I224)</f>
        <v>3.3</v>
      </c>
      <c r="AA70" s="108"/>
      <c r="AB70" s="103">
        <f>(決勝!G225)</f>
        <v>3.75</v>
      </c>
      <c r="AC70" s="104">
        <f>(決勝!I225)</f>
        <v>1.1000000000000001</v>
      </c>
      <c r="AD70" s="404"/>
      <c r="AE70" s="302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21" x14ac:dyDescent="0.3">
      <c r="A71" s="50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37.5" thickBot="1" x14ac:dyDescent="0.55000000000000004">
      <c r="A72" s="12"/>
      <c r="B72" s="12"/>
      <c r="C72" s="436" t="s">
        <v>116</v>
      </c>
      <c r="D72" s="436"/>
      <c r="E72" s="436"/>
      <c r="F72" s="436"/>
      <c r="G72" s="436"/>
      <c r="H72" s="436"/>
      <c r="I72" s="70" t="s">
        <v>161</v>
      </c>
      <c r="J72" s="440" t="s">
        <v>161</v>
      </c>
      <c r="K72" s="440"/>
      <c r="L72" s="440"/>
      <c r="M72" s="70" t="s">
        <v>161</v>
      </c>
      <c r="N72" s="440" t="s">
        <v>161</v>
      </c>
      <c r="O72" s="440"/>
      <c r="P72" s="440"/>
      <c r="Q72" s="70" t="s">
        <v>161</v>
      </c>
      <c r="R72" s="440" t="s">
        <v>161</v>
      </c>
      <c r="S72" s="440"/>
      <c r="T72" s="440"/>
      <c r="U72" s="70" t="s">
        <v>161</v>
      </c>
      <c r="V72" s="440" t="s">
        <v>161</v>
      </c>
      <c r="W72" s="440"/>
      <c r="X72" s="440"/>
      <c r="Y72" s="12"/>
      <c r="Z72" s="12"/>
      <c r="AA72" s="12"/>
      <c r="AB72" s="12"/>
      <c r="AC72" s="12"/>
      <c r="AD72" s="12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21.5" thickBot="1" x14ac:dyDescent="0.35">
      <c r="A73" s="12"/>
      <c r="B73" s="12"/>
      <c r="C73" s="12"/>
      <c r="D73" s="12"/>
      <c r="E73" s="12"/>
      <c r="F73" s="111"/>
      <c r="G73" s="21"/>
      <c r="H73" s="21"/>
      <c r="I73" s="112">
        <v>1</v>
      </c>
      <c r="J73" s="437">
        <v>2</v>
      </c>
      <c r="K73" s="438"/>
      <c r="L73" s="439"/>
      <c r="M73" s="19">
        <v>3</v>
      </c>
      <c r="N73" s="437">
        <v>4</v>
      </c>
      <c r="O73" s="438"/>
      <c r="P73" s="439"/>
      <c r="Q73" s="19">
        <v>5</v>
      </c>
      <c r="R73" s="437">
        <v>6</v>
      </c>
      <c r="S73" s="438"/>
      <c r="T73" s="439"/>
      <c r="U73" s="19">
        <v>7</v>
      </c>
      <c r="V73" s="437">
        <v>8</v>
      </c>
      <c r="W73" s="438"/>
      <c r="X73" s="444"/>
      <c r="Y73" s="48"/>
      <c r="Z73" s="12"/>
      <c r="AA73" s="12"/>
      <c r="AB73" s="12"/>
      <c r="AC73" s="12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21.5" thickTop="1" x14ac:dyDescent="0.3">
      <c r="A74" s="12"/>
      <c r="B74" s="12"/>
      <c r="C74" s="12"/>
      <c r="D74" s="12"/>
      <c r="E74" s="12"/>
      <c r="F74" s="113" t="s">
        <v>117</v>
      </c>
      <c r="G74" s="114" t="s">
        <v>119</v>
      </c>
      <c r="H74" s="115"/>
      <c r="I74" s="390" t="str">
        <f>DGET(男子総合得点表,男子総合順位!$B$19,I$72:I$73)</f>
        <v>芦城</v>
      </c>
      <c r="J74" s="441" t="str">
        <f>DGET(男子総合得点表,男子総合順位!$B$19,J$72:L$73)</f>
        <v>松陽</v>
      </c>
      <c r="K74" s="442"/>
      <c r="L74" s="443"/>
      <c r="M74" s="391" t="str">
        <f>DGET(男子総合得点表,男子総合順位!$B$19,M$72:M$73)</f>
        <v>南部</v>
      </c>
      <c r="N74" s="441" t="str">
        <f>DGET(男子総合得点表,男子総合順位!$B$19,N$72:P$73)</f>
        <v>丸内</v>
      </c>
      <c r="O74" s="442"/>
      <c r="P74" s="443"/>
      <c r="Q74" s="391" t="str">
        <f>DGET(男子総合得点表,男子総合順位!$B$19,Q$72:Q$73)</f>
        <v>板津</v>
      </c>
      <c r="R74" s="441" t="str">
        <f>DGET(男子総合得点表,男子総合順位!$B$19,R$72:T$73)</f>
        <v>中海</v>
      </c>
      <c r="S74" s="442"/>
      <c r="T74" s="443"/>
      <c r="U74" s="391" t="str">
        <f>DGET(男子総合得点表,男子総合順位!$B$19,U$72:U$73)</f>
        <v>国府</v>
      </c>
      <c r="V74" s="441" t="str">
        <f>DGET(男子総合得点表,男子総合順位!$B$19,V$72:X$73)</f>
        <v>松東みどり</v>
      </c>
      <c r="W74" s="442"/>
      <c r="X74" s="445"/>
      <c r="Y74" s="48"/>
      <c r="Z74" s="12"/>
      <c r="AA74" s="12"/>
      <c r="AB74" s="12"/>
      <c r="AC74" s="12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21" x14ac:dyDescent="0.3">
      <c r="A75" s="12"/>
      <c r="B75" s="12"/>
      <c r="C75" s="12"/>
      <c r="D75" s="12"/>
      <c r="E75" s="12"/>
      <c r="F75" s="22"/>
      <c r="G75" s="116" t="s">
        <v>120</v>
      </c>
      <c r="H75" s="117"/>
      <c r="I75" s="118">
        <f>DGET(男子総合得点表,男子総合順位!$K$19,I$72:I$73)</f>
        <v>120</v>
      </c>
      <c r="J75" s="454">
        <f>DGET(男子総合得点表,男子総合順位!$K$19,J$72:L$73)</f>
        <v>112</v>
      </c>
      <c r="K75" s="455"/>
      <c r="L75" s="456"/>
      <c r="M75" s="119">
        <f>DGET(男子総合得点表,男子総合順位!$K$19,M$72:M$73)</f>
        <v>100</v>
      </c>
      <c r="N75" s="454">
        <f>DGET(男子総合得点表,男子総合順位!$K$19,N$72:P$73)</f>
        <v>74</v>
      </c>
      <c r="O75" s="455"/>
      <c r="P75" s="456"/>
      <c r="Q75" s="119">
        <f>DGET(男子総合得点表,男子総合順位!$K$19,Q$72:Q$73)</f>
        <v>38</v>
      </c>
      <c r="R75" s="454">
        <f>DGET(男子総合得点表,男子総合順位!$K$19,R$72:T$73)</f>
        <v>5</v>
      </c>
      <c r="S75" s="455"/>
      <c r="T75" s="456"/>
      <c r="U75" s="119">
        <f>DGET(男子総合得点表,男子総合順位!$K$19,U$72:U$73)</f>
        <v>4</v>
      </c>
      <c r="V75" s="454">
        <f>DGET(男子総合得点表,男子総合順位!$K$19,V$72:X$73)</f>
        <v>2</v>
      </c>
      <c r="W75" s="455"/>
      <c r="X75" s="457"/>
      <c r="Y75" s="48"/>
      <c r="Z75" s="12"/>
      <c r="AA75" s="12"/>
      <c r="AB75" s="12"/>
      <c r="AC75" s="12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21" x14ac:dyDescent="0.3">
      <c r="A76" s="12"/>
      <c r="B76" s="12"/>
      <c r="C76" s="12"/>
      <c r="D76" s="12"/>
      <c r="E76" s="12"/>
      <c r="F76" s="120" t="s">
        <v>118</v>
      </c>
      <c r="G76" s="121" t="s">
        <v>119</v>
      </c>
      <c r="H76" s="23"/>
      <c r="I76" s="392" t="str">
        <f>DGET(女子総合得点表,女子総合順位!$B$18,I$72:I$73)</f>
        <v>松陽</v>
      </c>
      <c r="J76" s="452" t="str">
        <f>DGET(女子総合得点表,女子総合順位!$B$18,J$72:L$73)</f>
        <v>南部</v>
      </c>
      <c r="K76" s="450"/>
      <c r="L76" s="451"/>
      <c r="M76" s="393" t="str">
        <f>DGET(女子総合得点表,女子総合順位!$B$18,M$72:M$73)</f>
        <v>芦城</v>
      </c>
      <c r="N76" s="449" t="str">
        <f>DGET(女子総合得点表,女子総合順位!$B$18,N$72:P$73)</f>
        <v>丸内</v>
      </c>
      <c r="O76" s="450"/>
      <c r="P76" s="451"/>
      <c r="Q76" s="394" t="str">
        <f>DGET(女子総合得点表,女子総合順位!$B$18,Q$72:Q$73)</f>
        <v>板津</v>
      </c>
      <c r="R76" s="452" t="str">
        <f>DGET(女子総合得点表,女子総合順位!$B$18,R$72:T$73)</f>
        <v>松東みどり</v>
      </c>
      <c r="S76" s="450"/>
      <c r="T76" s="451"/>
      <c r="U76" s="394" t="e">
        <f>DGET(女子総合得点表,女子総合順位!$B$18,U$72:U$73)</f>
        <v>#NUM!</v>
      </c>
      <c r="V76" s="452" t="e">
        <f>DGET(女子総合得点表,女子総合順位!$B$18,V$72:X$73)</f>
        <v>#VALUE!</v>
      </c>
      <c r="W76" s="450"/>
      <c r="X76" s="458"/>
      <c r="Y76" s="48"/>
      <c r="Z76" s="12"/>
      <c r="AA76" s="12"/>
      <c r="AB76" s="12"/>
      <c r="AC76" s="12"/>
      <c r="AD76" s="12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21.5" thickBot="1" x14ac:dyDescent="0.35">
      <c r="A77" s="12"/>
      <c r="B77" s="12"/>
      <c r="C77" s="12"/>
      <c r="D77" s="12"/>
      <c r="E77" s="12"/>
      <c r="F77" s="122"/>
      <c r="G77" s="123" t="s">
        <v>120</v>
      </c>
      <c r="H77" s="124"/>
      <c r="I77" s="125">
        <f>DGET(女子総合得点表,女子総合順位!$K$18,I$72:I$73)</f>
        <v>131</v>
      </c>
      <c r="J77" s="446">
        <f>DGET(女子総合得点表,女子総合順位!$K$18,J$72:L$73)</f>
        <v>60</v>
      </c>
      <c r="K77" s="447"/>
      <c r="L77" s="448"/>
      <c r="M77" s="73">
        <f>DGET(女子総合得点表,女子総合順位!$K$18,M$72:M$73)</f>
        <v>57.5</v>
      </c>
      <c r="N77" s="446">
        <f>DGET(女子総合得点表,女子総合順位!$K$18,N$72:P$73)</f>
        <v>52</v>
      </c>
      <c r="O77" s="447"/>
      <c r="P77" s="448"/>
      <c r="Q77" s="73">
        <f>DGET(女子総合得点表,女子総合順位!$K$18,Q$72:Q$73)</f>
        <v>34</v>
      </c>
      <c r="R77" s="446">
        <f>DGET(女子総合得点表,女子総合順位!$K$18,R$72:T$73)</f>
        <v>21</v>
      </c>
      <c r="S77" s="447"/>
      <c r="T77" s="448"/>
      <c r="U77" s="73" t="e">
        <f>DGET(女子総合得点表,女子総合順位!$K$18,U$72:U$73)</f>
        <v>#NUM!</v>
      </c>
      <c r="V77" s="446" t="e">
        <f>DGET(女子総合得点表,女子総合順位!$K$18,V$72:X$73)</f>
        <v>#VALUE!</v>
      </c>
      <c r="W77" s="447"/>
      <c r="X77" s="453"/>
      <c r="Y77" s="48"/>
      <c r="Z77" s="12"/>
      <c r="AA77" s="12"/>
      <c r="AB77" s="12"/>
      <c r="AC77" s="12"/>
      <c r="AD77" s="12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x14ac:dyDescent="0.2">
      <c r="A78" s="8"/>
      <c r="B78" s="8"/>
      <c r="C78" s="8"/>
      <c r="D78" s="8"/>
      <c r="E78" s="8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2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12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8" customFormat="1" x14ac:dyDescent="0.2"/>
    <row r="81" spans="17:17" s="8" customFormat="1" x14ac:dyDescent="0.2"/>
    <row r="82" spans="17:17" s="8" customFormat="1" x14ac:dyDescent="0.2">
      <c r="Q82" s="8">
        <f>SUM(I75:T75)</f>
        <v>449</v>
      </c>
    </row>
    <row r="83" spans="17:17" s="8" customFormat="1" x14ac:dyDescent="0.2"/>
    <row r="84" spans="17:17" s="8" customFormat="1" x14ac:dyDescent="0.2"/>
    <row r="85" spans="17:17" s="8" customFormat="1" x14ac:dyDescent="0.2"/>
    <row r="86" spans="17:17" s="8" customFormat="1" x14ac:dyDescent="0.2"/>
    <row r="87" spans="17:17" s="8" customFormat="1" x14ac:dyDescent="0.2"/>
    <row r="88" spans="17:17" s="8" customFormat="1" x14ac:dyDescent="0.2"/>
    <row r="89" spans="17:17" s="8" customFormat="1" x14ac:dyDescent="0.2"/>
    <row r="90" spans="17:17" s="8" customFormat="1" x14ac:dyDescent="0.2"/>
    <row r="91" spans="17:17" s="8" customFormat="1" x14ac:dyDescent="0.2"/>
    <row r="92" spans="17:17" s="8" customFormat="1" x14ac:dyDescent="0.2"/>
    <row r="93" spans="17:17" s="8" customFormat="1" x14ac:dyDescent="0.2"/>
    <row r="94" spans="17:17" s="8" customFormat="1" x14ac:dyDescent="0.2"/>
    <row r="95" spans="17:17" s="8" customFormat="1" x14ac:dyDescent="0.2"/>
    <row r="96" spans="17:17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</sheetData>
  <mergeCells count="141">
    <mergeCell ref="A65:A66"/>
    <mergeCell ref="A50:A51"/>
    <mergeCell ref="A69:A70"/>
    <mergeCell ref="A67:A68"/>
    <mergeCell ref="A52:A53"/>
    <mergeCell ref="A54:A55"/>
    <mergeCell ref="A56:A57"/>
    <mergeCell ref="A58:A59"/>
    <mergeCell ref="A6:A7"/>
    <mergeCell ref="A48:A49"/>
    <mergeCell ref="A43:A44"/>
    <mergeCell ref="A27:A29"/>
    <mergeCell ref="A30:A31"/>
    <mergeCell ref="A32:A33"/>
    <mergeCell ref="A36:A37"/>
    <mergeCell ref="A25:A26"/>
    <mergeCell ref="A34:A35"/>
    <mergeCell ref="A23:A24"/>
    <mergeCell ref="A60:A62"/>
    <mergeCell ref="A63:A64"/>
    <mergeCell ref="A15:A16"/>
    <mergeCell ref="A17:A18"/>
    <mergeCell ref="A19:A20"/>
    <mergeCell ref="A11:A12"/>
    <mergeCell ref="A13:A14"/>
    <mergeCell ref="B11:B12"/>
    <mergeCell ref="A38:A39"/>
    <mergeCell ref="A21:A22"/>
    <mergeCell ref="B23:B24"/>
    <mergeCell ref="D27:E27"/>
    <mergeCell ref="G27:H27"/>
    <mergeCell ref="Z39:AA39"/>
    <mergeCell ref="U28:V28"/>
    <mergeCell ref="M34:N34"/>
    <mergeCell ref="I28:J28"/>
    <mergeCell ref="Q36:R36"/>
    <mergeCell ref="Q34:R34"/>
    <mergeCell ref="U27:V27"/>
    <mergeCell ref="B25:B26"/>
    <mergeCell ref="U12:V12"/>
    <mergeCell ref="Q15:R15"/>
    <mergeCell ref="Q17:R17"/>
    <mergeCell ref="M19:N19"/>
    <mergeCell ref="M21:N21"/>
    <mergeCell ref="Q25:R25"/>
    <mergeCell ref="O27:P27"/>
    <mergeCell ref="Q27:R27"/>
    <mergeCell ref="U22:V22"/>
    <mergeCell ref="B58:B59"/>
    <mergeCell ref="B48:B49"/>
    <mergeCell ref="B50:B51"/>
    <mergeCell ref="B56:B57"/>
    <mergeCell ref="I22:J22"/>
    <mergeCell ref="M17:N17"/>
    <mergeCell ref="M15:N15"/>
    <mergeCell ref="B13:B14"/>
    <mergeCell ref="AH45:AJ45"/>
    <mergeCell ref="Q45:T45"/>
    <mergeCell ref="U45:X45"/>
    <mergeCell ref="Y45:AA45"/>
    <mergeCell ref="AB45:AD45"/>
    <mergeCell ref="AE45:AG45"/>
    <mergeCell ref="I45:L45"/>
    <mergeCell ref="Q21:R21"/>
    <mergeCell ref="Q19:R19"/>
    <mergeCell ref="W27:X27"/>
    <mergeCell ref="Z27:AA27"/>
    <mergeCell ref="AC39:AD39"/>
    <mergeCell ref="C45:E45"/>
    <mergeCell ref="F45:H45"/>
    <mergeCell ref="M28:N28"/>
    <mergeCell ref="W39:X39"/>
    <mergeCell ref="C8:E8"/>
    <mergeCell ref="F8:H8"/>
    <mergeCell ref="I8:L8"/>
    <mergeCell ref="M8:P8"/>
    <mergeCell ref="Q8:T8"/>
    <mergeCell ref="Q23:R23"/>
    <mergeCell ref="I12:J12"/>
    <mergeCell ref="M12:N12"/>
    <mergeCell ref="Q13:R13"/>
    <mergeCell ref="I21:J21"/>
    <mergeCell ref="M10:N10"/>
    <mergeCell ref="I11:J11"/>
    <mergeCell ref="M11:N11"/>
    <mergeCell ref="Q22:R22"/>
    <mergeCell ref="I10:J10"/>
    <mergeCell ref="Q11:R11"/>
    <mergeCell ref="I13:J13"/>
    <mergeCell ref="M13:N13"/>
    <mergeCell ref="M22:N22"/>
    <mergeCell ref="S27:T27"/>
    <mergeCell ref="M38:N38"/>
    <mergeCell ref="Q38:R38"/>
    <mergeCell ref="M36:N36"/>
    <mergeCell ref="Q28:R28"/>
    <mergeCell ref="AB8:AD8"/>
    <mergeCell ref="Q12:R12"/>
    <mergeCell ref="U11:V11"/>
    <mergeCell ref="U8:X8"/>
    <mergeCell ref="U21:V21"/>
    <mergeCell ref="Y8:AA8"/>
    <mergeCell ref="Q61:R61"/>
    <mergeCell ref="I60:J60"/>
    <mergeCell ref="M48:N48"/>
    <mergeCell ref="I61:J61"/>
    <mergeCell ref="M60:N60"/>
    <mergeCell ref="M61:N61"/>
    <mergeCell ref="M27:N27"/>
    <mergeCell ref="K27:L27"/>
    <mergeCell ref="I27:J27"/>
    <mergeCell ref="M30:N30"/>
    <mergeCell ref="Q60:R60"/>
    <mergeCell ref="Q48:R48"/>
    <mergeCell ref="Q30:R30"/>
    <mergeCell ref="M45:P45"/>
    <mergeCell ref="J77:L77"/>
    <mergeCell ref="N76:P76"/>
    <mergeCell ref="N77:P77"/>
    <mergeCell ref="R76:T76"/>
    <mergeCell ref="R77:T77"/>
    <mergeCell ref="V77:X77"/>
    <mergeCell ref="N75:P75"/>
    <mergeCell ref="R75:T75"/>
    <mergeCell ref="V75:X75"/>
    <mergeCell ref="V76:X76"/>
    <mergeCell ref="J75:L75"/>
    <mergeCell ref="J76:L76"/>
    <mergeCell ref="C72:H72"/>
    <mergeCell ref="J73:L73"/>
    <mergeCell ref="N73:P73"/>
    <mergeCell ref="J72:L72"/>
    <mergeCell ref="J74:L74"/>
    <mergeCell ref="N72:P72"/>
    <mergeCell ref="R72:T72"/>
    <mergeCell ref="V73:X73"/>
    <mergeCell ref="V74:X74"/>
    <mergeCell ref="N74:P74"/>
    <mergeCell ref="R74:T74"/>
    <mergeCell ref="R73:T73"/>
    <mergeCell ref="V72:X72"/>
  </mergeCells>
  <phoneticPr fontId="17"/>
  <pageMargins left="0.2361111111111111" right="0.55208333333333337" top="0.2" bottom="0.55069444444444449" header="0" footer="0"/>
  <pageSetup paperSize="9" scale="52" fitToHeight="0" orientation="landscape" horizontalDpi="4294967293" r:id="rId1"/>
  <headerFooter alignWithMargins="0"/>
  <rowBreaks count="1" manualBreakCount="1">
    <brk id="40" max="2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02"/>
  <sheetViews>
    <sheetView topLeftCell="A10" workbookViewId="0">
      <selection activeCell="I32" sqref="I32"/>
    </sheetView>
  </sheetViews>
  <sheetFormatPr defaultColWidth="10.69140625" defaultRowHeight="14" x14ac:dyDescent="0.2"/>
  <cols>
    <col min="1" max="1" width="10.69140625" style="54"/>
    <col min="2" max="2" width="14.69140625" style="54" customWidth="1"/>
    <col min="3" max="12" width="8.69140625" style="54" customWidth="1"/>
    <col min="13" max="16384" width="10.69140625" style="54"/>
  </cols>
  <sheetData>
    <row r="1" spans="2:10" x14ac:dyDescent="0.2">
      <c r="B1" s="54" t="s">
        <v>144</v>
      </c>
    </row>
    <row r="3" spans="2:10" x14ac:dyDescent="0.2">
      <c r="B3" s="54" t="s">
        <v>145</v>
      </c>
      <c r="C3" s="54" t="s">
        <v>150</v>
      </c>
      <c r="D3" s="54" t="s">
        <v>151</v>
      </c>
      <c r="E3" s="54" t="s">
        <v>152</v>
      </c>
      <c r="F3" s="54" t="s">
        <v>153</v>
      </c>
      <c r="G3" s="54" t="s">
        <v>154</v>
      </c>
      <c r="H3" s="54" t="s">
        <v>155</v>
      </c>
      <c r="I3" s="54" t="s">
        <v>156</v>
      </c>
      <c r="J3" s="54" t="s">
        <v>157</v>
      </c>
    </row>
    <row r="4" spans="2:10" x14ac:dyDescent="0.2">
      <c r="B4" s="54" t="s">
        <v>97</v>
      </c>
      <c r="C4" s="54" t="str">
        <f>T(総合結果一覧!D11:D11)</f>
        <v>松陽</v>
      </c>
      <c r="D4" s="54" t="str">
        <f>T(総合結果一覧!G11:G11)</f>
        <v>松陽</v>
      </c>
      <c r="E4" s="54" t="str">
        <f>T(総合結果一覧!K11:K11)</f>
        <v>南部</v>
      </c>
      <c r="F4" s="54" t="str">
        <f>T(総合結果一覧!O11:O11)</f>
        <v>芦城</v>
      </c>
      <c r="G4" s="54" t="str">
        <f>T(総合結果一覧!S11:S11)</f>
        <v>芦城</v>
      </c>
      <c r="H4" s="54" t="str">
        <f>T(総合結果一覧!W11:W11)</f>
        <v>板津</v>
      </c>
      <c r="I4" s="54" t="str">
        <f>T(総合結果一覧!Z11:Z11)</f>
        <v>南部</v>
      </c>
      <c r="J4" s="54" t="str">
        <f>T(総合結果一覧!AC11:AC11)</f>
        <v>芦城</v>
      </c>
    </row>
    <row r="5" spans="2:10" ht="19" customHeight="1" x14ac:dyDescent="0.2">
      <c r="B5" s="54" t="s">
        <v>98</v>
      </c>
      <c r="C5" s="54" t="str">
        <f>T(総合結果一覧!D13:D13)</f>
        <v>松陽</v>
      </c>
      <c r="D5" s="54" t="str">
        <f>T(総合結果一覧!G13:G13)</f>
        <v>丸内</v>
      </c>
      <c r="E5" s="54" t="str">
        <f>T(総合結果一覧!K13:K13)</f>
        <v>松陽</v>
      </c>
      <c r="F5" s="54" t="str">
        <f>T(総合結果一覧!O13:O13)</f>
        <v>芦城</v>
      </c>
      <c r="G5" s="54" t="str">
        <f>T(総合結果一覧!S13:S13)</f>
        <v>南部</v>
      </c>
      <c r="H5" s="54" t="str">
        <f>T(総合結果一覧!W13:W13)</f>
        <v>南部</v>
      </c>
      <c r="I5" s="54" t="str">
        <f>T(総合結果一覧!Z13:Z13)</f>
        <v>芦城</v>
      </c>
      <c r="J5" s="54" t="str">
        <f>T(総合結果一覧!AC13:AC13)</f>
        <v>南部</v>
      </c>
    </row>
    <row r="6" spans="2:10" ht="19" customHeight="1" x14ac:dyDescent="0.2">
      <c r="B6" s="54" t="s">
        <v>99</v>
      </c>
      <c r="C6" s="54" t="str">
        <f>T(総合結果一覧!D15:D15)</f>
        <v>丸内</v>
      </c>
      <c r="D6" s="54" t="str">
        <f>T(総合結果一覧!G15:G15)</f>
        <v>松陽</v>
      </c>
      <c r="E6" s="54" t="str">
        <f>T(総合結果一覧!K15:K15)</f>
        <v>丸内</v>
      </c>
      <c r="F6" s="54" t="str">
        <f>T(総合結果一覧!O15:O15)</f>
        <v>松陽</v>
      </c>
      <c r="G6" s="54" t="str">
        <f>T(総合結果一覧!S15:S15)</f>
        <v>南部</v>
      </c>
      <c r="H6" s="54" t="str">
        <f>T(総合結果一覧!W15:W15)</f>
        <v>芦城</v>
      </c>
      <c r="I6" s="54" t="str">
        <f>T(総合結果一覧!Z15:Z15)</f>
        <v>南部</v>
      </c>
      <c r="J6" s="54" t="str">
        <f>T(総合結果一覧!AC15:AC15)</f>
        <v>南部</v>
      </c>
    </row>
    <row r="7" spans="2:10" ht="19" customHeight="1" x14ac:dyDescent="0.2">
      <c r="B7" s="54" t="s">
        <v>10</v>
      </c>
      <c r="C7" s="54" t="str">
        <f>T(総合結果一覧!D17:D17)</f>
        <v>松陽</v>
      </c>
      <c r="D7" s="54" t="str">
        <f>T(総合結果一覧!G17:G17)</f>
        <v>丸内</v>
      </c>
      <c r="E7" s="54" t="str">
        <f>T(総合結果一覧!K17:K17)</f>
        <v>芦城</v>
      </c>
      <c r="F7" s="54" t="str">
        <f>T(総合結果一覧!O17:O17)</f>
        <v>芦城</v>
      </c>
      <c r="G7" s="54" t="str">
        <f>T(総合結果一覧!S17:S17)</f>
        <v>板津</v>
      </c>
      <c r="H7" s="54" t="str">
        <f>T(総合結果一覧!W17:W17)</f>
        <v>南部</v>
      </c>
      <c r="I7" s="54" t="str">
        <f>T(総合結果一覧!Z17:Z17)</f>
        <v>南部</v>
      </c>
      <c r="J7" s="54" t="str">
        <f>T(総合結果一覧!AC17:AC17)</f>
        <v>芦城</v>
      </c>
    </row>
    <row r="8" spans="2:10" ht="19" customHeight="1" x14ac:dyDescent="0.2">
      <c r="B8" s="54" t="s">
        <v>100</v>
      </c>
      <c r="C8" s="54" t="str">
        <f>T(総合結果一覧!D19:D19)</f>
        <v>丸内</v>
      </c>
      <c r="D8" s="54" t="str">
        <f>T(総合結果一覧!G19:G19)</f>
        <v>芦城</v>
      </c>
      <c r="E8" s="54" t="str">
        <f>T(総合結果一覧!K19:K19)</f>
        <v>芦城</v>
      </c>
      <c r="F8" s="54" t="str">
        <f>T(総合結果一覧!O19:O19)</f>
        <v>丸内</v>
      </c>
      <c r="G8" s="54" t="str">
        <f>T(総合結果一覧!S19:S19)</f>
        <v>松陽</v>
      </c>
      <c r="H8" s="54" t="str">
        <f>T(総合結果一覧!W19:W19)</f>
        <v>南部</v>
      </c>
      <c r="I8" s="54" t="str">
        <f>T(総合結果一覧!Z19:Z19)</f>
        <v>板津</v>
      </c>
      <c r="J8" s="54" t="str">
        <f>T(総合結果一覧!AC19:AC19)</f>
        <v>南部</v>
      </c>
    </row>
    <row r="9" spans="2:10" ht="19" customHeight="1" x14ac:dyDescent="0.2">
      <c r="B9" s="54" t="s">
        <v>101</v>
      </c>
      <c r="C9" s="54" t="str">
        <f>T(総合結果一覧!D21:D21)</f>
        <v>丸内</v>
      </c>
      <c r="D9" s="54" t="str">
        <f>T(総合結果一覧!G21:G21)</f>
        <v>芦城</v>
      </c>
      <c r="E9" s="54" t="str">
        <f>T(総合結果一覧!K21:K21)</f>
        <v>松陽</v>
      </c>
      <c r="F9" s="54" t="str">
        <f>T(総合結果一覧!O21:O21)</f>
        <v>丸内</v>
      </c>
      <c r="G9" s="54" t="str">
        <f>T(総合結果一覧!S21:S21)</f>
        <v>松陽</v>
      </c>
      <c r="H9" s="54" t="str">
        <f>T(総合結果一覧!W21:W21)</f>
        <v>芦城</v>
      </c>
      <c r="I9" s="54" t="str">
        <f>T(総合結果一覧!Z21:Z21)</f>
        <v>南部</v>
      </c>
      <c r="J9" s="54" t="str">
        <f>T(総合結果一覧!AC21:AC21)</f>
        <v>芦城</v>
      </c>
    </row>
    <row r="10" spans="2:10" ht="19" customHeight="1" x14ac:dyDescent="0.2">
      <c r="B10" s="54" t="s">
        <v>102</v>
      </c>
      <c r="C10" s="54" t="str">
        <f>T(総合結果一覧!D23:D23)</f>
        <v>松陽</v>
      </c>
      <c r="D10" s="54" t="str">
        <f>T(総合結果一覧!G23:G23)</f>
        <v>松陽</v>
      </c>
      <c r="E10" s="54" t="str">
        <f>T(総合結果一覧!K23:K23)</f>
        <v>芦城</v>
      </c>
      <c r="F10" s="54" t="str">
        <f>T(総合結果一覧!O23:O23)</f>
        <v>丸内</v>
      </c>
      <c r="G10" s="54" t="str">
        <f>T(総合結果一覧!S23:S23)</f>
        <v>国府</v>
      </c>
      <c r="H10" s="54" t="str">
        <f>T(総合結果一覧!W23:W23)</f>
        <v>中海</v>
      </c>
      <c r="I10" s="54" t="str">
        <f>T(総合結果一覧!Z23:Z23)</f>
        <v>中海</v>
      </c>
      <c r="J10" s="54" t="str">
        <f>T(総合結果一覧!AC23:AC23)</f>
        <v>丸内</v>
      </c>
    </row>
    <row r="11" spans="2:10" ht="19" customHeight="1" x14ac:dyDescent="0.2">
      <c r="B11" s="54" t="s">
        <v>103</v>
      </c>
      <c r="C11" s="54" t="str">
        <f>T(総合結果一覧!D25:D25)</f>
        <v>南部</v>
      </c>
      <c r="D11" s="54" t="str">
        <f>T(総合結果一覧!G25:G25)</f>
        <v>南部</v>
      </c>
      <c r="E11" s="54" t="str">
        <f>T(総合結果一覧!K25:K25)</f>
        <v>芦城</v>
      </c>
      <c r="F11" s="54" t="str">
        <f>T(総合結果一覧!O25:O25)</f>
        <v>南部</v>
      </c>
      <c r="G11" s="54" t="str">
        <f>T(総合結果一覧!S25:S25)</f>
        <v>板津</v>
      </c>
      <c r="H11" s="54" t="str">
        <f>T(総合結果一覧!W25:W25)</f>
        <v>松陽</v>
      </c>
      <c r="I11" s="54" t="str">
        <f>T(総合結果一覧!Z25:Z25)</f>
        <v>松陽</v>
      </c>
      <c r="J11" s="54" t="str">
        <f>T(総合結果一覧!AC25:AC25)</f>
        <v>芦城</v>
      </c>
    </row>
    <row r="12" spans="2:10" ht="19" customHeight="1" x14ac:dyDescent="0.2">
      <c r="B12" s="54" t="s">
        <v>188</v>
      </c>
      <c r="C12" s="54" t="str">
        <f>T(総合結果一覧!D27:D27)</f>
        <v>松陽</v>
      </c>
      <c r="D12" s="54" t="str">
        <f>T(総合結果一覧!G27:G27)</f>
        <v>丸内</v>
      </c>
      <c r="E12" s="54" t="str">
        <f>T(総合結果一覧!K27:K27)</f>
        <v>南部</v>
      </c>
      <c r="F12" s="54" t="str">
        <f>T(総合結果一覧!O27:O27)</f>
        <v>板津</v>
      </c>
      <c r="G12" s="54" t="e">
        <f>T(総合結果一覧!S27:S27)</f>
        <v>#N/A</v>
      </c>
      <c r="H12" s="54" t="e">
        <f>T(総合結果一覧!W27:W27)</f>
        <v>#N/A</v>
      </c>
      <c r="I12" s="54" t="e">
        <f>T(総合結果一覧!Z27:Z27)</f>
        <v>#N/A</v>
      </c>
      <c r="J12" s="54" t="str">
        <f>T(総合結果一覧!AC27:AC27)</f>
        <v/>
      </c>
    </row>
    <row r="13" spans="2:10" ht="19" customHeight="1" x14ac:dyDescent="0.2">
      <c r="B13" s="54" t="s">
        <v>11</v>
      </c>
      <c r="C13" s="54" t="str">
        <f>T(総合結果一覧!D30:D30)</f>
        <v>南部</v>
      </c>
      <c r="D13" s="54" t="str">
        <f>T(総合結果一覧!G30:G30)</f>
        <v>芦城</v>
      </c>
      <c r="E13" s="54" t="str">
        <f>T(総合結果一覧!K30:K30)</f>
        <v>南部</v>
      </c>
      <c r="F13" s="54" t="str">
        <f>T(総合結果一覧!O30:O30)</f>
        <v>南部</v>
      </c>
      <c r="G13" s="54" t="str">
        <f>T(総合結果一覧!S30:S30)</f>
        <v>芦城</v>
      </c>
      <c r="H13" s="54" t="str">
        <f>T(総合結果一覧!W30:W30)</f>
        <v>芦城</v>
      </c>
      <c r="I13" s="54" t="e">
        <f>T(総合結果一覧!Z30:Z30)</f>
        <v>#N/A</v>
      </c>
      <c r="J13" s="54" t="e">
        <f>T(総合結果一覧!AC30:AC30)</f>
        <v>#N/A</v>
      </c>
    </row>
    <row r="14" spans="2:10" ht="19" customHeight="1" x14ac:dyDescent="0.2">
      <c r="B14" s="54" t="s">
        <v>146</v>
      </c>
      <c r="C14" s="54" t="str">
        <f>T(総合結果一覧!D32:D32)</f>
        <v/>
      </c>
      <c r="D14" s="54" t="str">
        <f>T(総合結果一覧!G32:G32)</f>
        <v/>
      </c>
      <c r="E14" s="54" t="str">
        <f>T(総合結果一覧!K32:K32)</f>
        <v/>
      </c>
      <c r="F14" s="54" t="str">
        <f>T(総合結果一覧!O32:O32)</f>
        <v/>
      </c>
      <c r="G14" s="54" t="str">
        <f>T(総合結果一覧!S32:S32)</f>
        <v/>
      </c>
      <c r="H14" s="54" t="str">
        <f>T(総合結果一覧!W32:W32)</f>
        <v/>
      </c>
      <c r="I14" s="54" t="str">
        <f>T(総合結果一覧!Z32:Z32)</f>
        <v/>
      </c>
      <c r="J14" s="54" t="str">
        <f>T(総合結果一覧!AC32:AC32)</f>
        <v/>
      </c>
    </row>
    <row r="15" spans="2:10" ht="19" customHeight="1" x14ac:dyDescent="0.2">
      <c r="B15" s="54" t="s">
        <v>147</v>
      </c>
      <c r="C15" s="54" t="str">
        <f>T(総合結果一覧!D34:D34)</f>
        <v>松陽</v>
      </c>
      <c r="D15" s="54" t="str">
        <f>T(総合結果一覧!G34:G34)</f>
        <v>板津</v>
      </c>
      <c r="E15" s="54" t="str">
        <f>T(総合結果一覧!K34:K34)</f>
        <v>芦城</v>
      </c>
      <c r="F15" s="54" t="str">
        <f>T(総合結果一覧!O34:O34)</f>
        <v>芦城</v>
      </c>
      <c r="G15" s="54" t="str">
        <f>T(総合結果一覧!S34:S34)</f>
        <v>板津</v>
      </c>
      <c r="H15" s="54" t="str">
        <f>T(総合結果一覧!W34:W34)</f>
        <v>南部</v>
      </c>
      <c r="I15" s="54" t="str">
        <f>T(総合結果一覧!Z34:Z34)</f>
        <v>松陽</v>
      </c>
      <c r="J15" s="54" t="str">
        <f>T(総合結果一覧!AC34:AC34)</f>
        <v>芦城</v>
      </c>
    </row>
    <row r="16" spans="2:10" ht="19" customHeight="1" x14ac:dyDescent="0.2">
      <c r="B16" s="54" t="s">
        <v>148</v>
      </c>
      <c r="C16" s="54" t="str">
        <f>T(総合結果一覧!D36:D36)</f>
        <v>南部</v>
      </c>
      <c r="D16" s="54" t="str">
        <f>T(総合結果一覧!G36:G36)</f>
        <v>芦城</v>
      </c>
      <c r="E16" s="54" t="str">
        <f>T(総合結果一覧!K36:K36)</f>
        <v>芦城</v>
      </c>
      <c r="F16" s="54" t="str">
        <f>T(総合結果一覧!O36:O36)</f>
        <v>丸内</v>
      </c>
      <c r="G16" s="54" t="str">
        <f>T(総合結果一覧!S36:S36)</f>
        <v>芦城</v>
      </c>
      <c r="H16" s="54" t="str">
        <f>T(総合結果一覧!W36:W36)</f>
        <v>南部</v>
      </c>
      <c r="I16" s="54" t="str">
        <f>T(総合結果一覧!Z36:Z36)</f>
        <v>丸内</v>
      </c>
      <c r="J16" s="54" t="str">
        <f>T(総合結果一覧!AC36:AC36)</f>
        <v>板津</v>
      </c>
    </row>
    <row r="17" spans="1:13" ht="19" customHeight="1" x14ac:dyDescent="0.2">
      <c r="B17" s="54" t="s">
        <v>109</v>
      </c>
      <c r="C17" s="54" t="str">
        <f>T(総合結果一覧!D38:D38)</f>
        <v>板津</v>
      </c>
      <c r="D17" s="54" t="str">
        <f>T(総合結果一覧!G38:G38)</f>
        <v>南部</v>
      </c>
      <c r="E17" s="54" t="str">
        <f>T(総合結果一覧!K38:K38)</f>
        <v>松陽</v>
      </c>
      <c r="F17" s="54" t="str">
        <f>T(総合結果一覧!O38:O38)</f>
        <v>芦城</v>
      </c>
      <c r="G17" s="54" t="str">
        <f>T(総合結果一覧!S38:S38)</f>
        <v>松陽</v>
      </c>
      <c r="H17" s="54" t="str">
        <f>T(総合結果一覧!W38:W38)</f>
        <v>芦城</v>
      </c>
      <c r="I17" s="54" t="str">
        <f>T(総合結果一覧!Z38:Z38)</f>
        <v>松東</v>
      </c>
      <c r="J17" s="54" t="str">
        <f>T(総合結果一覧!AC38:AC38)</f>
        <v>松陽</v>
      </c>
    </row>
    <row r="18" spans="1:13" ht="19" customHeight="1" x14ac:dyDescent="0.2"/>
    <row r="19" spans="1:13" ht="19" customHeight="1" x14ac:dyDescent="0.2">
      <c r="B19" s="54" t="s">
        <v>149</v>
      </c>
      <c r="K19" s="54" t="s">
        <v>158</v>
      </c>
      <c r="L19" s="54" t="s">
        <v>61</v>
      </c>
      <c r="M19" s="376" t="s">
        <v>159</v>
      </c>
    </row>
    <row r="20" spans="1:13" ht="19" customHeight="1" x14ac:dyDescent="0.2">
      <c r="A20" s="54">
        <f>(L20)</f>
        <v>5</v>
      </c>
      <c r="B20" s="54" t="s">
        <v>68</v>
      </c>
      <c r="C20" s="54">
        <f t="shared" ref="C20:J20" si="0">DCOUNTA($B$3:$J$17,"１位",C33:C34)</f>
        <v>1</v>
      </c>
      <c r="D20" s="54">
        <f t="shared" si="0"/>
        <v>1</v>
      </c>
      <c r="E20" s="54">
        <f t="shared" si="0"/>
        <v>0</v>
      </c>
      <c r="F20" s="54">
        <f t="shared" si="0"/>
        <v>1</v>
      </c>
      <c r="G20" s="54">
        <f t="shared" si="0"/>
        <v>3</v>
      </c>
      <c r="H20" s="54">
        <f t="shared" si="0"/>
        <v>1</v>
      </c>
      <c r="I20" s="54">
        <f t="shared" si="0"/>
        <v>1</v>
      </c>
      <c r="J20" s="54">
        <f t="shared" si="0"/>
        <v>1</v>
      </c>
      <c r="K20" s="54">
        <f>C20*8+D20*7+E20*6+F20*5+G20*4+H20*3+I20*2+J20+M20</f>
        <v>38</v>
      </c>
      <c r="L20" s="54">
        <f t="shared" ref="L20:L29" si="1">RANK(K20,$K$20:$K$29)</f>
        <v>5</v>
      </c>
      <c r="M20" s="376"/>
    </row>
    <row r="21" spans="1:13" ht="19" customHeight="1" x14ac:dyDescent="0.2">
      <c r="A21" s="54">
        <f>(L21)</f>
        <v>1</v>
      </c>
      <c r="B21" s="54" t="s">
        <v>64</v>
      </c>
      <c r="C21" s="54">
        <f t="shared" ref="C21:J21" si="2">DCOUNTA($B$3:$J$17,"１位",C35:C36)</f>
        <v>0</v>
      </c>
      <c r="D21" s="54">
        <f t="shared" si="2"/>
        <v>4</v>
      </c>
      <c r="E21" s="54">
        <f t="shared" si="2"/>
        <v>6</v>
      </c>
      <c r="F21" s="54">
        <f t="shared" si="2"/>
        <v>5</v>
      </c>
      <c r="G21" s="54">
        <f t="shared" si="2"/>
        <v>3</v>
      </c>
      <c r="H21" s="54">
        <f t="shared" si="2"/>
        <v>4</v>
      </c>
      <c r="I21" s="54">
        <f t="shared" si="2"/>
        <v>1</v>
      </c>
      <c r="J21" s="54">
        <f t="shared" si="2"/>
        <v>5</v>
      </c>
      <c r="K21" s="54">
        <f t="shared" ref="K21:K29" si="3">C21*8+D21*7+E21*6+F21*5+G21*4+H21*3+I21*2+J21+M21</f>
        <v>120</v>
      </c>
      <c r="L21" s="54">
        <f t="shared" si="1"/>
        <v>1</v>
      </c>
      <c r="M21" s="376"/>
    </row>
    <row r="22" spans="1:13" ht="19" customHeight="1" x14ac:dyDescent="0.2">
      <c r="A22" s="54">
        <f t="shared" ref="A22:A29" si="4">(L22)</f>
        <v>4</v>
      </c>
      <c r="B22" s="54" t="s">
        <v>33</v>
      </c>
      <c r="C22" s="54">
        <f t="shared" ref="C22:J22" si="5">DCOUNTA($B$3:$J$17,"１位",C37:C38)</f>
        <v>3</v>
      </c>
      <c r="D22" s="54">
        <f t="shared" si="5"/>
        <v>3</v>
      </c>
      <c r="E22" s="54">
        <f t="shared" si="5"/>
        <v>1</v>
      </c>
      <c r="F22" s="54">
        <f t="shared" si="5"/>
        <v>4</v>
      </c>
      <c r="G22" s="54">
        <f t="shared" si="5"/>
        <v>0</v>
      </c>
      <c r="H22" s="54">
        <f t="shared" si="5"/>
        <v>0</v>
      </c>
      <c r="I22" s="54">
        <f t="shared" si="5"/>
        <v>1</v>
      </c>
      <c r="J22" s="54">
        <f t="shared" si="5"/>
        <v>1</v>
      </c>
      <c r="K22" s="54">
        <f t="shared" si="3"/>
        <v>74</v>
      </c>
      <c r="L22" s="54">
        <f t="shared" si="1"/>
        <v>4</v>
      </c>
      <c r="M22" s="376"/>
    </row>
    <row r="23" spans="1:13" ht="19" customHeight="1" x14ac:dyDescent="0.2">
      <c r="A23" s="54">
        <f t="shared" si="4"/>
        <v>2</v>
      </c>
      <c r="B23" s="54" t="s">
        <v>65</v>
      </c>
      <c r="C23" s="54">
        <f t="shared" ref="C23:J23" si="6">DCOUNTA($B$3:$J$17,"１位",C39:C40)</f>
        <v>6</v>
      </c>
      <c r="D23" s="54">
        <f t="shared" si="6"/>
        <v>3</v>
      </c>
      <c r="E23" s="54">
        <f t="shared" si="6"/>
        <v>3</v>
      </c>
      <c r="F23" s="54">
        <f t="shared" si="6"/>
        <v>1</v>
      </c>
      <c r="G23" s="54">
        <f t="shared" si="6"/>
        <v>3</v>
      </c>
      <c r="H23" s="54">
        <f t="shared" si="6"/>
        <v>1</v>
      </c>
      <c r="I23" s="54">
        <f t="shared" si="6"/>
        <v>2</v>
      </c>
      <c r="J23" s="54">
        <f t="shared" si="6"/>
        <v>1</v>
      </c>
      <c r="K23" s="54">
        <f t="shared" si="3"/>
        <v>112</v>
      </c>
      <c r="L23" s="54">
        <f t="shared" si="1"/>
        <v>2</v>
      </c>
      <c r="M23" s="376"/>
    </row>
    <row r="24" spans="1:13" ht="19" customHeight="1" x14ac:dyDescent="0.2">
      <c r="A24" s="54">
        <f t="shared" si="4"/>
        <v>3</v>
      </c>
      <c r="B24" s="54" t="s">
        <v>67</v>
      </c>
      <c r="C24" s="54">
        <f t="shared" ref="C24:J24" si="7">DCOUNTA($B$3:$J$17,"１位",C41:C42)</f>
        <v>3</v>
      </c>
      <c r="D24" s="54">
        <f t="shared" si="7"/>
        <v>2</v>
      </c>
      <c r="E24" s="54">
        <f t="shared" si="7"/>
        <v>3</v>
      </c>
      <c r="F24" s="54">
        <f t="shared" si="7"/>
        <v>2</v>
      </c>
      <c r="G24" s="54">
        <f t="shared" si="7"/>
        <v>2</v>
      </c>
      <c r="H24" s="54">
        <f t="shared" si="7"/>
        <v>5</v>
      </c>
      <c r="I24" s="54">
        <f t="shared" si="7"/>
        <v>4</v>
      </c>
      <c r="J24" s="54">
        <f t="shared" si="7"/>
        <v>3</v>
      </c>
      <c r="K24" s="54">
        <f t="shared" si="3"/>
        <v>100</v>
      </c>
      <c r="L24" s="54">
        <f t="shared" si="1"/>
        <v>3</v>
      </c>
      <c r="M24" s="376"/>
    </row>
    <row r="25" spans="1:13" ht="19" customHeight="1" x14ac:dyDescent="0.2">
      <c r="A25" s="54">
        <f t="shared" si="4"/>
        <v>9</v>
      </c>
      <c r="B25" s="54" t="s">
        <v>66</v>
      </c>
      <c r="C25" s="54">
        <f t="shared" ref="C25:J25" si="8">DCOUNTA($B$3:$J$17,"１位",C43:C44)</f>
        <v>0</v>
      </c>
      <c r="D25" s="54">
        <f t="shared" si="8"/>
        <v>0</v>
      </c>
      <c r="E25" s="54">
        <f t="shared" si="8"/>
        <v>0</v>
      </c>
      <c r="F25" s="54">
        <f t="shared" si="8"/>
        <v>0</v>
      </c>
      <c r="G25" s="54">
        <f t="shared" si="8"/>
        <v>0</v>
      </c>
      <c r="H25" s="54">
        <f t="shared" si="8"/>
        <v>0</v>
      </c>
      <c r="I25" s="54">
        <f t="shared" si="8"/>
        <v>0</v>
      </c>
      <c r="J25" s="54">
        <f t="shared" si="8"/>
        <v>0</v>
      </c>
      <c r="K25" s="54">
        <f t="shared" si="3"/>
        <v>0</v>
      </c>
      <c r="L25" s="54">
        <f t="shared" si="1"/>
        <v>9</v>
      </c>
      <c r="M25" s="376"/>
    </row>
    <row r="26" spans="1:13" ht="19" customHeight="1" x14ac:dyDescent="0.2">
      <c r="A26" s="54">
        <f t="shared" si="4"/>
        <v>7</v>
      </c>
      <c r="B26" s="54" t="s">
        <v>71</v>
      </c>
      <c r="C26" s="54">
        <f t="shared" ref="C26:J26" si="9">DCOUNTA($B$3:$J$17,"１位",C45:C46)</f>
        <v>0</v>
      </c>
      <c r="D26" s="54">
        <f t="shared" si="9"/>
        <v>0</v>
      </c>
      <c r="E26" s="54">
        <f t="shared" si="9"/>
        <v>0</v>
      </c>
      <c r="F26" s="54">
        <f t="shared" si="9"/>
        <v>0</v>
      </c>
      <c r="G26" s="54">
        <f t="shared" si="9"/>
        <v>1</v>
      </c>
      <c r="H26" s="54">
        <f t="shared" si="9"/>
        <v>0</v>
      </c>
      <c r="I26" s="54">
        <f t="shared" si="9"/>
        <v>0</v>
      </c>
      <c r="J26" s="54">
        <f t="shared" si="9"/>
        <v>0</v>
      </c>
      <c r="K26" s="54">
        <f t="shared" si="3"/>
        <v>4</v>
      </c>
      <c r="L26" s="54">
        <f t="shared" si="1"/>
        <v>7</v>
      </c>
      <c r="M26" s="376"/>
    </row>
    <row r="27" spans="1:13" x14ac:dyDescent="0.2">
      <c r="A27" s="54">
        <f t="shared" si="4"/>
        <v>6</v>
      </c>
      <c r="B27" s="54" t="s">
        <v>69</v>
      </c>
      <c r="C27" s="54">
        <f t="shared" ref="C27:J27" si="10">DCOUNTA($B$3:$J$17,"１位",C47:C48)</f>
        <v>0</v>
      </c>
      <c r="D27" s="54">
        <f t="shared" si="10"/>
        <v>0</v>
      </c>
      <c r="E27" s="54">
        <f t="shared" si="10"/>
        <v>0</v>
      </c>
      <c r="F27" s="54">
        <f t="shared" si="10"/>
        <v>0</v>
      </c>
      <c r="G27" s="54">
        <f t="shared" si="10"/>
        <v>0</v>
      </c>
      <c r="H27" s="54">
        <f t="shared" si="10"/>
        <v>1</v>
      </c>
      <c r="I27" s="54">
        <f t="shared" si="10"/>
        <v>1</v>
      </c>
      <c r="J27" s="54">
        <f t="shared" si="10"/>
        <v>0</v>
      </c>
      <c r="K27" s="54">
        <f t="shared" si="3"/>
        <v>5</v>
      </c>
      <c r="L27" s="54">
        <f t="shared" si="1"/>
        <v>6</v>
      </c>
      <c r="M27" s="376"/>
    </row>
    <row r="28" spans="1:13" x14ac:dyDescent="0.2">
      <c r="A28" s="54">
        <f t="shared" si="4"/>
        <v>8</v>
      </c>
      <c r="B28" s="1" t="s">
        <v>1261</v>
      </c>
      <c r="C28" s="54">
        <f t="shared" ref="C28:J28" si="11">DCOUNTA($B$3:$J$17,"１位",C49:C50)</f>
        <v>0</v>
      </c>
      <c r="D28" s="54">
        <f t="shared" si="11"/>
        <v>0</v>
      </c>
      <c r="E28" s="54">
        <f t="shared" si="11"/>
        <v>0</v>
      </c>
      <c r="F28" s="54">
        <f t="shared" si="11"/>
        <v>0</v>
      </c>
      <c r="G28" s="54">
        <f t="shared" si="11"/>
        <v>0</v>
      </c>
      <c r="H28" s="54">
        <f t="shared" si="11"/>
        <v>0</v>
      </c>
      <c r="I28" s="54">
        <f t="shared" si="11"/>
        <v>1</v>
      </c>
      <c r="J28" s="54">
        <f t="shared" si="11"/>
        <v>0</v>
      </c>
      <c r="K28" s="54">
        <f t="shared" si="3"/>
        <v>2</v>
      </c>
      <c r="L28" s="54">
        <f t="shared" si="1"/>
        <v>8</v>
      </c>
      <c r="M28" s="376"/>
    </row>
    <row r="29" spans="1:13" x14ac:dyDescent="0.2">
      <c r="A29" s="54">
        <f t="shared" si="4"/>
        <v>9</v>
      </c>
      <c r="B29" s="54" t="s">
        <v>72</v>
      </c>
      <c r="C29" s="54">
        <f t="shared" ref="C29:J29" si="12">DCOUNTA($B$3:$J$17,"１位",C51:C52)</f>
        <v>0</v>
      </c>
      <c r="D29" s="54">
        <f t="shared" si="12"/>
        <v>0</v>
      </c>
      <c r="E29" s="54">
        <f t="shared" si="12"/>
        <v>0</v>
      </c>
      <c r="F29" s="54">
        <f t="shared" si="12"/>
        <v>0</v>
      </c>
      <c r="G29" s="54">
        <f t="shared" si="12"/>
        <v>0</v>
      </c>
      <c r="H29" s="54">
        <f t="shared" si="12"/>
        <v>0</v>
      </c>
      <c r="I29" s="54">
        <f t="shared" si="12"/>
        <v>0</v>
      </c>
      <c r="J29" s="54">
        <f t="shared" si="12"/>
        <v>0</v>
      </c>
      <c r="K29" s="54">
        <f t="shared" si="3"/>
        <v>0</v>
      </c>
      <c r="L29" s="54">
        <f t="shared" si="1"/>
        <v>9</v>
      </c>
      <c r="M29" s="376"/>
    </row>
    <row r="30" spans="1:13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3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x14ac:dyDescent="0.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2:12" ht="19" x14ac:dyDescent="0.3">
      <c r="B33" s="55"/>
      <c r="C33" s="59" t="s">
        <v>150</v>
      </c>
      <c r="D33" s="59" t="s">
        <v>151</v>
      </c>
      <c r="E33" s="59" t="s">
        <v>152</v>
      </c>
      <c r="F33" s="59" t="s">
        <v>153</v>
      </c>
      <c r="G33" s="59" t="s">
        <v>154</v>
      </c>
      <c r="H33" s="59" t="s">
        <v>155</v>
      </c>
      <c r="I33" s="59" t="s">
        <v>156</v>
      </c>
      <c r="J33" s="59" t="s">
        <v>157</v>
      </c>
      <c r="K33" s="55"/>
      <c r="L33" s="55"/>
    </row>
    <row r="34" spans="2:12" ht="19" x14ac:dyDescent="0.3">
      <c r="B34" s="55"/>
      <c r="C34" s="59" t="s">
        <v>68</v>
      </c>
      <c r="D34" s="59" t="s">
        <v>68</v>
      </c>
      <c r="E34" s="59" t="s">
        <v>68</v>
      </c>
      <c r="F34" s="59" t="s">
        <v>68</v>
      </c>
      <c r="G34" s="59" t="s">
        <v>68</v>
      </c>
      <c r="H34" s="59" t="s">
        <v>68</v>
      </c>
      <c r="I34" s="59" t="s">
        <v>68</v>
      </c>
      <c r="J34" s="59" t="s">
        <v>68</v>
      </c>
      <c r="K34" s="55"/>
      <c r="L34" s="55"/>
    </row>
    <row r="35" spans="2:12" ht="19" x14ac:dyDescent="0.3">
      <c r="B35" s="55"/>
      <c r="C35" s="59" t="s">
        <v>150</v>
      </c>
      <c r="D35" s="59" t="s">
        <v>151</v>
      </c>
      <c r="E35" s="59" t="s">
        <v>152</v>
      </c>
      <c r="F35" s="59" t="s">
        <v>153</v>
      </c>
      <c r="G35" s="59" t="s">
        <v>154</v>
      </c>
      <c r="H35" s="59" t="s">
        <v>155</v>
      </c>
      <c r="I35" s="59" t="s">
        <v>156</v>
      </c>
      <c r="J35" s="59" t="s">
        <v>157</v>
      </c>
      <c r="K35" s="55"/>
      <c r="L35" s="55"/>
    </row>
    <row r="36" spans="2:12" ht="19" x14ac:dyDescent="0.3">
      <c r="B36" s="55"/>
      <c r="C36" s="59" t="s">
        <v>64</v>
      </c>
      <c r="D36" s="59" t="s">
        <v>64</v>
      </c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5"/>
      <c r="L36" s="55"/>
    </row>
    <row r="37" spans="2:12" ht="19" x14ac:dyDescent="0.3">
      <c r="B37" s="55"/>
      <c r="C37" s="59" t="s">
        <v>150</v>
      </c>
      <c r="D37" s="59" t="s">
        <v>151</v>
      </c>
      <c r="E37" s="59" t="s">
        <v>152</v>
      </c>
      <c r="F37" s="59" t="s">
        <v>153</v>
      </c>
      <c r="G37" s="59" t="s">
        <v>154</v>
      </c>
      <c r="H37" s="59" t="s">
        <v>155</v>
      </c>
      <c r="I37" s="59" t="s">
        <v>156</v>
      </c>
      <c r="J37" s="59" t="s">
        <v>157</v>
      </c>
      <c r="K37" s="55"/>
      <c r="L37" s="55"/>
    </row>
    <row r="38" spans="2:12" ht="19" x14ac:dyDescent="0.3">
      <c r="B38" s="55"/>
      <c r="C38" s="59" t="s">
        <v>33</v>
      </c>
      <c r="D38" s="59" t="s">
        <v>33</v>
      </c>
      <c r="E38" s="59" t="s">
        <v>33</v>
      </c>
      <c r="F38" s="59" t="s">
        <v>33</v>
      </c>
      <c r="G38" s="59" t="s">
        <v>33</v>
      </c>
      <c r="H38" s="59" t="s">
        <v>33</v>
      </c>
      <c r="I38" s="59" t="s">
        <v>33</v>
      </c>
      <c r="J38" s="59" t="s">
        <v>33</v>
      </c>
      <c r="K38" s="55"/>
      <c r="L38" s="55"/>
    </row>
    <row r="39" spans="2:12" ht="19" x14ac:dyDescent="0.3">
      <c r="B39" s="55"/>
      <c r="C39" s="59" t="s">
        <v>150</v>
      </c>
      <c r="D39" s="59" t="s">
        <v>151</v>
      </c>
      <c r="E39" s="59" t="s">
        <v>152</v>
      </c>
      <c r="F39" s="59" t="s">
        <v>153</v>
      </c>
      <c r="G39" s="59" t="s">
        <v>154</v>
      </c>
      <c r="H39" s="59" t="s">
        <v>155</v>
      </c>
      <c r="I39" s="59" t="s">
        <v>156</v>
      </c>
      <c r="J39" s="59" t="s">
        <v>157</v>
      </c>
      <c r="K39" s="55"/>
      <c r="L39" s="55"/>
    </row>
    <row r="40" spans="2:12" ht="19" x14ac:dyDescent="0.3">
      <c r="B40" s="55"/>
      <c r="C40" s="59" t="s">
        <v>65</v>
      </c>
      <c r="D40" s="59" t="s">
        <v>65</v>
      </c>
      <c r="E40" s="59" t="s">
        <v>65</v>
      </c>
      <c r="F40" s="59" t="s">
        <v>65</v>
      </c>
      <c r="G40" s="59" t="s">
        <v>65</v>
      </c>
      <c r="H40" s="59" t="s">
        <v>65</v>
      </c>
      <c r="I40" s="59" t="s">
        <v>65</v>
      </c>
      <c r="J40" s="59" t="s">
        <v>65</v>
      </c>
      <c r="K40" s="55"/>
      <c r="L40" s="55"/>
    </row>
    <row r="41" spans="2:12" ht="19" x14ac:dyDescent="0.3">
      <c r="B41" s="55"/>
      <c r="C41" s="59" t="s">
        <v>150</v>
      </c>
      <c r="D41" s="59" t="s">
        <v>151</v>
      </c>
      <c r="E41" s="59" t="s">
        <v>152</v>
      </c>
      <c r="F41" s="59" t="s">
        <v>153</v>
      </c>
      <c r="G41" s="59" t="s">
        <v>154</v>
      </c>
      <c r="H41" s="59" t="s">
        <v>155</v>
      </c>
      <c r="I41" s="59" t="s">
        <v>156</v>
      </c>
      <c r="J41" s="59" t="s">
        <v>157</v>
      </c>
      <c r="K41" s="55"/>
      <c r="L41" s="55"/>
    </row>
    <row r="42" spans="2:12" ht="19" x14ac:dyDescent="0.3">
      <c r="B42" s="55"/>
      <c r="C42" s="59" t="s">
        <v>67</v>
      </c>
      <c r="D42" s="59" t="s">
        <v>67</v>
      </c>
      <c r="E42" s="59" t="s">
        <v>67</v>
      </c>
      <c r="F42" s="59" t="s">
        <v>67</v>
      </c>
      <c r="G42" s="59" t="s">
        <v>67</v>
      </c>
      <c r="H42" s="59" t="s">
        <v>67</v>
      </c>
      <c r="I42" s="59" t="s">
        <v>67</v>
      </c>
      <c r="J42" s="59" t="s">
        <v>67</v>
      </c>
      <c r="K42" s="55"/>
      <c r="L42" s="55"/>
    </row>
    <row r="43" spans="2:12" ht="19" x14ac:dyDescent="0.3">
      <c r="B43" s="55"/>
      <c r="C43" s="59" t="s">
        <v>150</v>
      </c>
      <c r="D43" s="59" t="s">
        <v>151</v>
      </c>
      <c r="E43" s="59" t="s">
        <v>152</v>
      </c>
      <c r="F43" s="59" t="s">
        <v>153</v>
      </c>
      <c r="G43" s="59" t="s">
        <v>154</v>
      </c>
      <c r="H43" s="59" t="s">
        <v>155</v>
      </c>
      <c r="I43" s="59" t="s">
        <v>156</v>
      </c>
      <c r="J43" s="59" t="s">
        <v>157</v>
      </c>
      <c r="K43" s="55"/>
      <c r="L43" s="55"/>
    </row>
    <row r="44" spans="2:12" ht="19" x14ac:dyDescent="0.3">
      <c r="B44" s="55"/>
      <c r="C44" s="59" t="s">
        <v>66</v>
      </c>
      <c r="D44" s="59" t="s">
        <v>66</v>
      </c>
      <c r="E44" s="59" t="s">
        <v>66</v>
      </c>
      <c r="F44" s="59" t="s">
        <v>66</v>
      </c>
      <c r="G44" s="59" t="s">
        <v>66</v>
      </c>
      <c r="H44" s="59" t="s">
        <v>66</v>
      </c>
      <c r="I44" s="59" t="s">
        <v>66</v>
      </c>
      <c r="J44" s="59" t="s">
        <v>66</v>
      </c>
      <c r="K44" s="55"/>
      <c r="L44" s="55"/>
    </row>
    <row r="45" spans="2:12" ht="19" x14ac:dyDescent="0.3">
      <c r="B45" s="55"/>
      <c r="C45" s="59" t="s">
        <v>150</v>
      </c>
      <c r="D45" s="59" t="s">
        <v>151</v>
      </c>
      <c r="E45" s="59" t="s">
        <v>152</v>
      </c>
      <c r="F45" s="59" t="s">
        <v>153</v>
      </c>
      <c r="G45" s="59" t="s">
        <v>154</v>
      </c>
      <c r="H45" s="59" t="s">
        <v>155</v>
      </c>
      <c r="I45" s="59" t="s">
        <v>156</v>
      </c>
      <c r="J45" s="59" t="s">
        <v>157</v>
      </c>
      <c r="K45" s="55"/>
      <c r="L45" s="55"/>
    </row>
    <row r="46" spans="2:12" ht="19" x14ac:dyDescent="0.3">
      <c r="B46" s="55"/>
      <c r="C46" s="59" t="s">
        <v>71</v>
      </c>
      <c r="D46" s="59" t="s">
        <v>71</v>
      </c>
      <c r="E46" s="59" t="s">
        <v>71</v>
      </c>
      <c r="F46" s="59" t="s">
        <v>71</v>
      </c>
      <c r="G46" s="59" t="s">
        <v>71</v>
      </c>
      <c r="H46" s="59" t="s">
        <v>71</v>
      </c>
      <c r="I46" s="59" t="s">
        <v>71</v>
      </c>
      <c r="J46" s="59" t="s">
        <v>71</v>
      </c>
      <c r="K46" s="55"/>
      <c r="L46" s="55"/>
    </row>
    <row r="47" spans="2:12" ht="19" x14ac:dyDescent="0.3">
      <c r="B47" s="55"/>
      <c r="C47" s="59" t="s">
        <v>150</v>
      </c>
      <c r="D47" s="59" t="s">
        <v>151</v>
      </c>
      <c r="E47" s="59" t="s">
        <v>152</v>
      </c>
      <c r="F47" s="59" t="s">
        <v>153</v>
      </c>
      <c r="G47" s="59" t="s">
        <v>154</v>
      </c>
      <c r="H47" s="59" t="s">
        <v>155</v>
      </c>
      <c r="I47" s="59" t="s">
        <v>156</v>
      </c>
      <c r="J47" s="59" t="s">
        <v>157</v>
      </c>
      <c r="K47" s="55"/>
      <c r="L47" s="55"/>
    </row>
    <row r="48" spans="2:12" ht="19" x14ac:dyDescent="0.3">
      <c r="B48" s="55"/>
      <c r="C48" s="59" t="s">
        <v>69</v>
      </c>
      <c r="D48" s="59" t="s">
        <v>69</v>
      </c>
      <c r="E48" s="59" t="s">
        <v>69</v>
      </c>
      <c r="F48" s="59" t="s">
        <v>69</v>
      </c>
      <c r="G48" s="59" t="s">
        <v>69</v>
      </c>
      <c r="H48" s="59" t="s">
        <v>69</v>
      </c>
      <c r="I48" s="59" t="s">
        <v>69</v>
      </c>
      <c r="J48" s="59" t="s">
        <v>69</v>
      </c>
      <c r="K48" s="55"/>
      <c r="L48" s="55"/>
    </row>
    <row r="49" spans="2:12" ht="19" x14ac:dyDescent="0.3">
      <c r="B49" s="55"/>
      <c r="C49" s="59" t="s">
        <v>150</v>
      </c>
      <c r="D49" s="59" t="s">
        <v>151</v>
      </c>
      <c r="E49" s="59" t="s">
        <v>152</v>
      </c>
      <c r="F49" s="59" t="s">
        <v>153</v>
      </c>
      <c r="G49" s="59" t="s">
        <v>154</v>
      </c>
      <c r="H49" s="59" t="s">
        <v>155</v>
      </c>
      <c r="I49" s="59" t="s">
        <v>156</v>
      </c>
      <c r="J49" s="59" t="s">
        <v>157</v>
      </c>
      <c r="K49" s="55"/>
      <c r="L49" s="55"/>
    </row>
    <row r="50" spans="2:12" ht="19" x14ac:dyDescent="0.3">
      <c r="B50" s="55"/>
      <c r="C50" s="59" t="s">
        <v>70</v>
      </c>
      <c r="D50" s="59" t="s">
        <v>70</v>
      </c>
      <c r="E50" s="59" t="s">
        <v>70</v>
      </c>
      <c r="F50" s="59" t="s">
        <v>70</v>
      </c>
      <c r="G50" s="59" t="s">
        <v>70</v>
      </c>
      <c r="H50" s="59" t="s">
        <v>70</v>
      </c>
      <c r="I50" s="59" t="s">
        <v>70</v>
      </c>
      <c r="J50" s="59" t="s">
        <v>70</v>
      </c>
      <c r="K50" s="55"/>
      <c r="L50" s="55"/>
    </row>
    <row r="51" spans="2:12" ht="19" x14ac:dyDescent="0.3">
      <c r="B51" s="55"/>
      <c r="C51" s="59" t="s">
        <v>150</v>
      </c>
      <c r="D51" s="59" t="s">
        <v>151</v>
      </c>
      <c r="E51" s="59" t="s">
        <v>152</v>
      </c>
      <c r="F51" s="59" t="s">
        <v>153</v>
      </c>
      <c r="G51" s="59" t="s">
        <v>154</v>
      </c>
      <c r="H51" s="59" t="s">
        <v>155</v>
      </c>
      <c r="I51" s="59" t="s">
        <v>156</v>
      </c>
      <c r="J51" s="59" t="s">
        <v>157</v>
      </c>
      <c r="K51" s="55"/>
      <c r="L51" s="55"/>
    </row>
    <row r="52" spans="2:12" ht="19" x14ac:dyDescent="0.3">
      <c r="B52" s="55"/>
      <c r="C52" s="59" t="s">
        <v>72</v>
      </c>
      <c r="D52" s="59" t="s">
        <v>72</v>
      </c>
      <c r="E52" s="59" t="s">
        <v>72</v>
      </c>
      <c r="F52" s="59" t="s">
        <v>72</v>
      </c>
      <c r="G52" s="59" t="s">
        <v>72</v>
      </c>
      <c r="H52" s="59" t="s">
        <v>72</v>
      </c>
      <c r="I52" s="59" t="s">
        <v>72</v>
      </c>
      <c r="J52" s="59" t="s">
        <v>72</v>
      </c>
      <c r="K52" s="55"/>
      <c r="L52" s="55"/>
    </row>
    <row r="53" spans="2:12" x14ac:dyDescent="0.2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x14ac:dyDescent="0.2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x14ac:dyDescent="0.2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x14ac:dyDescent="0.2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2:12" x14ac:dyDescent="0.2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2:12" x14ac:dyDescent="0.2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2:12" x14ac:dyDescent="0.2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2:12" x14ac:dyDescent="0.2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2:12" x14ac:dyDescent="0.2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2:12" x14ac:dyDescent="0.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2:12" x14ac:dyDescent="0.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2:12" x14ac:dyDescent="0.2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x14ac:dyDescent="0.2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x14ac:dyDescent="0.2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x14ac:dyDescent="0.2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x14ac:dyDescent="0.2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x14ac:dyDescent="0.2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x14ac:dyDescent="0.2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x14ac:dyDescent="0.2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x14ac:dyDescent="0.2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x14ac:dyDescent="0.2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x14ac:dyDescent="0.2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x14ac:dyDescent="0.2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x14ac:dyDescent="0.2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x14ac:dyDescent="0.2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x14ac:dyDescent="0.2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x14ac:dyDescent="0.2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x14ac:dyDescent="0.2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x14ac:dyDescent="0.2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x14ac:dyDescent="0.2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x14ac:dyDescent="0.2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x14ac:dyDescent="0.2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x14ac:dyDescent="0.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x14ac:dyDescent="0.2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x14ac:dyDescent="0.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x14ac:dyDescent="0.2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x14ac:dyDescent="0.2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x14ac:dyDescent="0.2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x14ac:dyDescent="0.2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x14ac:dyDescent="0.2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x14ac:dyDescent="0.2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x14ac:dyDescent="0.2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x14ac:dyDescent="0.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x14ac:dyDescent="0.2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x14ac:dyDescent="0.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x14ac:dyDescent="0.2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x14ac:dyDescent="0.2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x14ac:dyDescent="0.2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x14ac:dyDescent="0.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</sheetData>
  <phoneticPr fontId="17"/>
  <pageMargins left="0.2361111111111111" right="0.55208333333333337" top="0.2" bottom="0.55069444444444449" header="0" footer="0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51"/>
  <sheetViews>
    <sheetView topLeftCell="A10" zoomScale="90" zoomScaleNormal="90" workbookViewId="0">
      <selection activeCell="F11" sqref="F11"/>
    </sheetView>
  </sheetViews>
  <sheetFormatPr defaultColWidth="10.69140625" defaultRowHeight="14" x14ac:dyDescent="0.2"/>
  <cols>
    <col min="1" max="1" width="10.69140625" style="54"/>
    <col min="2" max="2" width="17.69140625" style="54" customWidth="1"/>
    <col min="3" max="16384" width="10.69140625" style="54"/>
  </cols>
  <sheetData>
    <row r="1" spans="2:13" ht="21" x14ac:dyDescent="0.3">
      <c r="B1" s="60" t="s">
        <v>144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3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3" ht="19" x14ac:dyDescent="0.3">
      <c r="B3" s="61" t="s">
        <v>145</v>
      </c>
      <c r="C3" s="62" t="s">
        <v>150</v>
      </c>
      <c r="D3" s="61" t="s">
        <v>151</v>
      </c>
      <c r="E3" s="61" t="s">
        <v>152</v>
      </c>
      <c r="F3" s="61" t="s">
        <v>153</v>
      </c>
      <c r="G3" s="61" t="s">
        <v>154</v>
      </c>
      <c r="H3" s="61" t="s">
        <v>155</v>
      </c>
      <c r="I3" s="61" t="s">
        <v>156</v>
      </c>
      <c r="J3" s="61" t="s">
        <v>157</v>
      </c>
      <c r="K3" s="63"/>
      <c r="L3" s="59"/>
    </row>
    <row r="4" spans="2:13" ht="19" x14ac:dyDescent="0.3">
      <c r="B4" s="64" t="s">
        <v>97</v>
      </c>
      <c r="C4" s="65" t="str">
        <f>T(総合結果一覧!D48:D48)</f>
        <v>南部</v>
      </c>
      <c r="D4" s="64" t="str">
        <f>T(総合結果一覧!G48:G48)</f>
        <v>芦城</v>
      </c>
      <c r="E4" s="64" t="str">
        <f>T(総合結果一覧!K48:K48)</f>
        <v>国府</v>
      </c>
      <c r="F4" s="64" t="str">
        <f>T(総合結果一覧!O48:O48)</f>
        <v>中海</v>
      </c>
      <c r="G4" s="64" t="str">
        <f>T(総合結果一覧!S48:S48)</f>
        <v>丸内</v>
      </c>
      <c r="H4" s="64" t="str">
        <f>T(総合結果一覧!W48:W48)</f>
        <v>松陽</v>
      </c>
      <c r="I4" s="64" t="str">
        <f>T(総合結果一覧!Z48:Z48)</f>
        <v>松陽</v>
      </c>
      <c r="J4" s="64" t="str">
        <f>T(総合結果一覧!AC48:AC48)</f>
        <v>丸内</v>
      </c>
      <c r="K4" s="63"/>
      <c r="L4" s="59"/>
    </row>
    <row r="5" spans="2:13" ht="19" x14ac:dyDescent="0.3">
      <c r="B5" s="61" t="s">
        <v>98</v>
      </c>
      <c r="C5" s="62" t="str">
        <f>T(総合結果一覧!D50:D50)</f>
        <v>南部</v>
      </c>
      <c r="D5" s="61" t="str">
        <f>T(総合結果一覧!G50:G50)</f>
        <v>中海</v>
      </c>
      <c r="E5" s="61" t="str">
        <f>T(総合結果一覧!K50:K50)</f>
        <v>丸内</v>
      </c>
      <c r="F5" s="61" t="str">
        <f>T(総合結果一覧!O50:O50)</f>
        <v>芦城</v>
      </c>
      <c r="G5" s="61" t="str">
        <f>T(総合結果一覧!S50:S50)</f>
        <v>松陽</v>
      </c>
      <c r="H5" s="61" t="str">
        <f>T(総合結果一覧!W50:W50)</f>
        <v>丸内</v>
      </c>
      <c r="I5" s="61" t="str">
        <f>T(総合結果一覧!Z50:Z50)</f>
        <v>松陽</v>
      </c>
      <c r="J5" s="61" t="str">
        <f>T(総合結果一覧!AC50:AC50)</f>
        <v>丸内</v>
      </c>
      <c r="K5" s="63"/>
      <c r="L5" s="59"/>
    </row>
    <row r="6" spans="2:13" ht="19" x14ac:dyDescent="0.3">
      <c r="B6" s="61" t="s">
        <v>10</v>
      </c>
      <c r="C6" s="62" t="str">
        <f>T(総合結果一覧!D52:D52)</f>
        <v>丸内</v>
      </c>
      <c r="D6" s="61" t="str">
        <f>T(総合結果一覧!G52:G52)</f>
        <v>松陽</v>
      </c>
      <c r="E6" s="61" t="str">
        <f>T(総合結果一覧!K52:K52)</f>
        <v>松陽</v>
      </c>
      <c r="F6" s="61" t="str">
        <f>T(総合結果一覧!O52:O52)</f>
        <v>南部</v>
      </c>
      <c r="G6" s="61" t="str">
        <f>T(総合結果一覧!S52:S52)</f>
        <v>南部</v>
      </c>
      <c r="H6" s="61" t="str">
        <f>T(総合結果一覧!W52:W52)</f>
        <v>丸内</v>
      </c>
      <c r="I6" s="61" t="str">
        <f>T(総合結果一覧!Z52:Z52)</f>
        <v>芦城</v>
      </c>
      <c r="J6" s="61" t="str">
        <f>T(総合結果一覧!AC52:AC52)</f>
        <v>南部</v>
      </c>
      <c r="K6" s="63"/>
      <c r="L6" s="59"/>
    </row>
    <row r="7" spans="2:13" ht="19" x14ac:dyDescent="0.3">
      <c r="B7" s="61" t="s">
        <v>100</v>
      </c>
      <c r="C7" s="62" t="str">
        <f>T(総合結果一覧!D54:D54)</f>
        <v>丸内</v>
      </c>
      <c r="D7" s="61" t="str">
        <f>T(総合結果一覧!G54:G54)</f>
        <v>南部</v>
      </c>
      <c r="E7" s="61" t="str">
        <f>T(総合結果一覧!K54:K54)</f>
        <v>芦城</v>
      </c>
      <c r="F7" s="61" t="str">
        <f>T(総合結果一覧!O54:O54)</f>
        <v>松陽</v>
      </c>
      <c r="G7" s="61" t="str">
        <f>T(総合結果一覧!S54:S54)</f>
        <v>丸内</v>
      </c>
      <c r="H7" s="61" t="str">
        <f>T(総合結果一覧!W54:W54)</f>
        <v>南部</v>
      </c>
      <c r="I7" s="61" t="str">
        <f>T(総合結果一覧!Z54:Z54)</f>
        <v>南部</v>
      </c>
      <c r="J7" s="61" t="str">
        <f>T(総合結果一覧!AC54:AC54)</f>
        <v>芦城</v>
      </c>
      <c r="K7" s="63"/>
      <c r="L7" s="59"/>
    </row>
    <row r="8" spans="2:13" ht="19" x14ac:dyDescent="0.3">
      <c r="B8" s="66" t="s">
        <v>102</v>
      </c>
      <c r="C8" s="62" t="str">
        <f>T(総合結果一覧!D56:D56)</f>
        <v>松陽</v>
      </c>
      <c r="D8" s="61" t="str">
        <f>T(総合結果一覧!G56:G56)</f>
        <v>松陽</v>
      </c>
      <c r="E8" s="61" t="str">
        <f>T(総合結果一覧!K56:K56)</f>
        <v>芦城</v>
      </c>
      <c r="F8" s="61" t="str">
        <f>T(総合結果一覧!O56:O56)</f>
        <v>松陽</v>
      </c>
      <c r="G8" s="61" t="str">
        <f>T(総合結果一覧!S56:S56)</f>
        <v>丸内</v>
      </c>
      <c r="H8" s="61" t="str">
        <f>T(総合結果一覧!W56:W56)</f>
        <v>松東</v>
      </c>
      <c r="I8" s="61" t="str">
        <f>T(総合結果一覧!Z56:Z56)</f>
        <v>中海</v>
      </c>
      <c r="J8" s="61" t="e">
        <f>T(総合結果一覧!AC56:AC56)</f>
        <v>#N/A</v>
      </c>
      <c r="K8" s="63"/>
      <c r="L8" s="59"/>
    </row>
    <row r="9" spans="2:13" ht="19" x14ac:dyDescent="0.3">
      <c r="B9" s="61" t="s">
        <v>111</v>
      </c>
      <c r="C9" s="62" t="str">
        <f>T(総合結果一覧!D58:D58)</f>
        <v>国府</v>
      </c>
      <c r="D9" s="61" t="str">
        <f>T(総合結果一覧!G58:G58)</f>
        <v>松陽</v>
      </c>
      <c r="E9" s="61" t="str">
        <f>T(総合結果一覧!K58:K58)</f>
        <v>芦城</v>
      </c>
      <c r="F9" s="61" t="str">
        <f>T(総合結果一覧!O58:O58)</f>
        <v>芦城</v>
      </c>
      <c r="G9" s="61" t="str">
        <f>T(総合結果一覧!S58:S58)</f>
        <v>松陽</v>
      </c>
      <c r="H9" s="61" t="str">
        <f>T(総合結果一覧!W58:W58)</f>
        <v>松陽</v>
      </c>
      <c r="I9" s="61" t="str">
        <f>T(総合結果一覧!Z58:Z58)</f>
        <v>芦城</v>
      </c>
      <c r="J9" s="61" t="str">
        <f>T(総合結果一覧!AC58:AC58)</f>
        <v>南部</v>
      </c>
      <c r="K9" s="63"/>
      <c r="L9" s="59"/>
    </row>
    <row r="10" spans="2:13" ht="19" x14ac:dyDescent="0.3">
      <c r="B10" s="61" t="s">
        <v>160</v>
      </c>
      <c r="C10" s="62" t="str">
        <f>T(総合結果一覧!D60:D60)</f>
        <v>松陽</v>
      </c>
      <c r="D10" s="61" t="str">
        <f>T(総合結果一覧!G60:G60)</f>
        <v>南部</v>
      </c>
      <c r="E10" s="61" t="str">
        <f>T(総合結果一覧!K60:K60)</f>
        <v>丸内</v>
      </c>
      <c r="F10" s="61" t="str">
        <f>T(総合結果一覧!O60:O60)</f>
        <v>芦城</v>
      </c>
      <c r="G10" s="61" t="str">
        <f>T(総合結果一覧!S60:S60)</f>
        <v>板津</v>
      </c>
      <c r="H10" s="61" t="str">
        <f>T(総合結果一覧!W60:W60)</f>
        <v>安宅</v>
      </c>
      <c r="I10" s="61" t="e">
        <f>T(総合結果一覧!Z60:Z60)</f>
        <v>#N/A</v>
      </c>
      <c r="J10" s="61" t="str">
        <f>T(総合結果一覧!AC60:AC60)</f>
        <v/>
      </c>
      <c r="K10" s="63"/>
      <c r="L10" s="59"/>
    </row>
    <row r="11" spans="2:13" ht="19" x14ac:dyDescent="0.3">
      <c r="B11" s="61" t="s">
        <v>11</v>
      </c>
      <c r="C11" s="62" t="str">
        <f>T(総合結果一覧!D63:D63)</f>
        <v>板津</v>
      </c>
      <c r="D11" s="61" t="str">
        <f>T(総合結果一覧!G63:G63)</f>
        <v>南部</v>
      </c>
      <c r="E11" s="61" t="str">
        <f>T(総合結果一覧!K63:K63)</f>
        <v>松陽</v>
      </c>
      <c r="F11" s="61" t="str">
        <f>T(総合結果一覧!O63:O63)</f>
        <v>芦城</v>
      </c>
      <c r="G11" s="61" t="str">
        <f>T(総合結果一覧!S63:S63)</f>
        <v>安宅</v>
      </c>
      <c r="H11" s="61" t="str">
        <f>T(総合結果一覧!W63:W63)</f>
        <v>松陽</v>
      </c>
      <c r="I11" s="61" t="str">
        <f>T(総合結果一覧!Z63:Z63)</f>
        <v>南部</v>
      </c>
      <c r="J11" s="61" t="str">
        <f>T(総合結果一覧!AC63:AC63)</f>
        <v>松陽</v>
      </c>
      <c r="K11" s="61" t="str">
        <f>T(総合結果一覧!AF63:AF63)</f>
        <v/>
      </c>
      <c r="L11" s="61" t="str">
        <f>T(総合結果一覧!AI63:AI63)</f>
        <v/>
      </c>
      <c r="M11" s="67"/>
    </row>
    <row r="12" spans="2:13" ht="19" x14ac:dyDescent="0.3">
      <c r="B12" s="61" t="s">
        <v>147</v>
      </c>
      <c r="C12" s="62" t="str">
        <f>T(総合結果一覧!D65:D65)</f>
        <v>板津</v>
      </c>
      <c r="D12" s="61" t="str">
        <f>T(総合結果一覧!G65:G65)</f>
        <v>松陽</v>
      </c>
      <c r="E12" s="61" t="str">
        <f>T(総合結果一覧!K65:K65)</f>
        <v>松東</v>
      </c>
      <c r="F12" s="61" t="str">
        <f>T(総合結果一覧!O65:O65)</f>
        <v>松陽</v>
      </c>
      <c r="G12" s="61" t="str">
        <f>T(総合結果一覧!S65:S65)</f>
        <v>芦城</v>
      </c>
      <c r="H12" s="61" t="str">
        <f>T(総合結果一覧!W65:W65)</f>
        <v>芦城</v>
      </c>
      <c r="I12" s="61" t="str">
        <f>T(総合結果一覧!Z65:Z65)</f>
        <v>松陽</v>
      </c>
      <c r="J12" s="61" t="str">
        <f>T(総合結果一覧!AC65:AC65)</f>
        <v>安宅</v>
      </c>
      <c r="K12" s="61"/>
      <c r="L12" s="66"/>
    </row>
    <row r="13" spans="2:13" ht="19" x14ac:dyDescent="0.3">
      <c r="B13" s="61" t="s">
        <v>148</v>
      </c>
      <c r="C13" s="62" t="str">
        <f>T(総合結果一覧!D67:D67)</f>
        <v>松陽</v>
      </c>
      <c r="D13" s="61" t="str">
        <f>T(総合結果一覧!G67:G67)</f>
        <v>板津</v>
      </c>
      <c r="E13" s="61" t="str">
        <f>T(総合結果一覧!K67:K67)</f>
        <v>松陽</v>
      </c>
      <c r="F13" s="61" t="str">
        <f>T(総合結果一覧!O67:O67)</f>
        <v>松東</v>
      </c>
      <c r="G13" s="61" t="str">
        <f>T(総合結果一覧!S67:S67)</f>
        <v>松東</v>
      </c>
      <c r="H13" s="61" t="str">
        <f>T(総合結果一覧!W67:W67)</f>
        <v>松陽</v>
      </c>
      <c r="I13" s="61" t="str">
        <f>T(総合結果一覧!Z67:Z67)</f>
        <v>丸内</v>
      </c>
      <c r="J13" s="61" t="str">
        <f>T(総合結果一覧!AC67:AC67)</f>
        <v>芦城</v>
      </c>
      <c r="K13" s="63"/>
      <c r="L13" s="59"/>
    </row>
    <row r="14" spans="2:13" ht="19" x14ac:dyDescent="0.3">
      <c r="B14" s="61" t="s">
        <v>109</v>
      </c>
      <c r="C14" s="62" t="str">
        <f>T(総合結果一覧!D69:D69)</f>
        <v>松陽</v>
      </c>
      <c r="D14" s="61" t="str">
        <f>T(総合結果一覧!G69:G69)</f>
        <v>板津</v>
      </c>
      <c r="E14" s="61" t="str">
        <f>T(総合結果一覧!K69:K69)</f>
        <v>松陽</v>
      </c>
      <c r="F14" s="61" t="str">
        <f>T(総合結果一覧!O69:O69)</f>
        <v>松陽</v>
      </c>
      <c r="G14" s="61" t="str">
        <f>T(総合結果一覧!S69:S69)</f>
        <v>南部</v>
      </c>
      <c r="H14" s="61" t="str">
        <f>T(総合結果一覧!W69:W69)</f>
        <v>松東</v>
      </c>
      <c r="I14" s="61" t="str">
        <f>T(総合結果一覧!Z69:Z69)</f>
        <v>丸内</v>
      </c>
      <c r="J14" s="61" t="str">
        <f>T(総合結果一覧!AC69:AC69)</f>
        <v>南部</v>
      </c>
      <c r="K14" s="63"/>
      <c r="L14" s="59"/>
    </row>
    <row r="15" spans="2:13" ht="19" x14ac:dyDescent="0.3">
      <c r="B15" s="66"/>
      <c r="C15" s="68"/>
      <c r="D15" s="68"/>
      <c r="E15" s="68"/>
      <c r="F15" s="68"/>
      <c r="G15" s="68"/>
      <c r="H15" s="68"/>
      <c r="I15" s="68"/>
      <c r="J15" s="68"/>
      <c r="K15" s="59"/>
      <c r="L15" s="59"/>
    </row>
    <row r="16" spans="2:13" ht="19" x14ac:dyDescent="0.3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3" ht="19" x14ac:dyDescent="0.3">
      <c r="B17" s="59"/>
      <c r="C17" s="69"/>
      <c r="D17" s="69"/>
      <c r="E17" s="69"/>
      <c r="F17" s="69"/>
      <c r="G17" s="69"/>
      <c r="H17" s="69"/>
      <c r="I17" s="69"/>
      <c r="J17" s="69"/>
      <c r="K17" s="59"/>
      <c r="L17" s="59"/>
    </row>
    <row r="18" spans="1:13" ht="19" x14ac:dyDescent="0.3">
      <c r="B18" s="59" t="s">
        <v>149</v>
      </c>
      <c r="C18" s="69"/>
      <c r="D18" s="69"/>
      <c r="E18" s="69"/>
      <c r="F18" s="69"/>
      <c r="G18" s="69"/>
      <c r="H18" s="69"/>
      <c r="I18" s="69"/>
      <c r="J18" s="69"/>
      <c r="K18" s="59" t="s">
        <v>158</v>
      </c>
      <c r="L18" s="59" t="s">
        <v>61</v>
      </c>
      <c r="M18" s="376" t="s">
        <v>159</v>
      </c>
    </row>
    <row r="19" spans="1:13" ht="19" x14ac:dyDescent="0.3">
      <c r="A19" s="54">
        <f>(L19)</f>
        <v>5</v>
      </c>
      <c r="B19" s="59" t="s">
        <v>68</v>
      </c>
      <c r="C19" s="59">
        <f t="shared" ref="C19:J19" si="0">DCOUNTA($B$3:$J$14,"１位",C32:C33)</f>
        <v>2</v>
      </c>
      <c r="D19" s="59">
        <f t="shared" si="0"/>
        <v>2</v>
      </c>
      <c r="E19" s="59">
        <f t="shared" si="0"/>
        <v>0</v>
      </c>
      <c r="F19" s="59">
        <f t="shared" si="0"/>
        <v>0</v>
      </c>
      <c r="G19" s="59">
        <f t="shared" si="0"/>
        <v>1</v>
      </c>
      <c r="H19" s="59">
        <f t="shared" si="0"/>
        <v>0</v>
      </c>
      <c r="I19" s="59">
        <f t="shared" si="0"/>
        <v>0</v>
      </c>
      <c r="J19" s="59">
        <f t="shared" si="0"/>
        <v>0</v>
      </c>
      <c r="K19" s="59">
        <f t="shared" ref="K19:K28" si="1">C19*8+D19*7+E19*6+F19*5+G19*4+H19*3+I19*2+J19+M19</f>
        <v>34</v>
      </c>
      <c r="L19" s="59">
        <f t="shared" ref="L19:L28" si="2">RANK(K19,K$19:K$28)</f>
        <v>5</v>
      </c>
      <c r="M19" s="376"/>
    </row>
    <row r="20" spans="1:13" ht="19" x14ac:dyDescent="0.3">
      <c r="A20" s="54">
        <f t="shared" ref="A20:A28" si="3">(L20)</f>
        <v>3</v>
      </c>
      <c r="B20" s="59" t="s">
        <v>64</v>
      </c>
      <c r="C20" s="59">
        <f t="shared" ref="C20:J20" si="4">DCOUNTA($B$3:$J$14,"１位",C34:C35)</f>
        <v>0</v>
      </c>
      <c r="D20" s="59">
        <f t="shared" si="4"/>
        <v>1</v>
      </c>
      <c r="E20" s="59">
        <f t="shared" si="4"/>
        <v>3</v>
      </c>
      <c r="F20" s="59">
        <f t="shared" si="4"/>
        <v>4</v>
      </c>
      <c r="G20" s="59">
        <f t="shared" si="4"/>
        <v>1</v>
      </c>
      <c r="H20" s="59">
        <f t="shared" si="4"/>
        <v>1</v>
      </c>
      <c r="I20" s="59">
        <f t="shared" si="4"/>
        <v>2</v>
      </c>
      <c r="J20" s="59">
        <f t="shared" si="4"/>
        <v>2</v>
      </c>
      <c r="K20" s="59">
        <f t="shared" si="1"/>
        <v>57.5</v>
      </c>
      <c r="L20" s="59">
        <f t="shared" si="2"/>
        <v>3</v>
      </c>
      <c r="M20" s="376">
        <v>-0.5</v>
      </c>
    </row>
    <row r="21" spans="1:13" ht="19" x14ac:dyDescent="0.3">
      <c r="A21" s="54">
        <f t="shared" si="3"/>
        <v>4</v>
      </c>
      <c r="B21" s="59" t="s">
        <v>33</v>
      </c>
      <c r="C21" s="59">
        <f t="shared" ref="C21:J21" si="5">DCOUNTA($B$3:$J$14,"１位",C36:C37)</f>
        <v>2</v>
      </c>
      <c r="D21" s="59">
        <f t="shared" si="5"/>
        <v>0</v>
      </c>
      <c r="E21" s="59">
        <f t="shared" si="5"/>
        <v>2</v>
      </c>
      <c r="F21" s="59">
        <f t="shared" si="5"/>
        <v>0</v>
      </c>
      <c r="G21" s="59">
        <f t="shared" si="5"/>
        <v>3</v>
      </c>
      <c r="H21" s="59">
        <f t="shared" si="5"/>
        <v>2</v>
      </c>
      <c r="I21" s="59">
        <f t="shared" si="5"/>
        <v>2</v>
      </c>
      <c r="J21" s="59">
        <f t="shared" si="5"/>
        <v>2</v>
      </c>
      <c r="K21" s="59">
        <f t="shared" si="1"/>
        <v>52</v>
      </c>
      <c r="L21" s="59">
        <f t="shared" si="2"/>
        <v>4</v>
      </c>
      <c r="M21" s="376"/>
    </row>
    <row r="22" spans="1:13" ht="19" x14ac:dyDescent="0.3">
      <c r="A22" s="54">
        <f t="shared" si="3"/>
        <v>1</v>
      </c>
      <c r="B22" s="59" t="s">
        <v>65</v>
      </c>
      <c r="C22" s="59">
        <f t="shared" ref="C22:J22" si="6">DCOUNTA($B$3:$J$14,"１位",C38:C39)</f>
        <v>4</v>
      </c>
      <c r="D22" s="59">
        <f t="shared" si="6"/>
        <v>4</v>
      </c>
      <c r="E22" s="59">
        <f t="shared" si="6"/>
        <v>4</v>
      </c>
      <c r="F22" s="59">
        <f t="shared" si="6"/>
        <v>4</v>
      </c>
      <c r="G22" s="59">
        <f t="shared" si="6"/>
        <v>2</v>
      </c>
      <c r="H22" s="59">
        <f t="shared" si="6"/>
        <v>4</v>
      </c>
      <c r="I22" s="59">
        <f t="shared" si="6"/>
        <v>3</v>
      </c>
      <c r="J22" s="59">
        <f t="shared" si="6"/>
        <v>1</v>
      </c>
      <c r="K22" s="59">
        <f t="shared" si="1"/>
        <v>131</v>
      </c>
      <c r="L22" s="59">
        <f t="shared" si="2"/>
        <v>1</v>
      </c>
      <c r="M22" s="376"/>
    </row>
    <row r="23" spans="1:13" ht="19" x14ac:dyDescent="0.3">
      <c r="A23" s="54">
        <f t="shared" si="3"/>
        <v>2</v>
      </c>
      <c r="B23" s="59" t="s">
        <v>67</v>
      </c>
      <c r="C23" s="59">
        <f t="shared" ref="C23:J23" si="7">DCOUNTA($B$3:$J$14,"１位",C40:C41)</f>
        <v>2</v>
      </c>
      <c r="D23" s="59">
        <f t="shared" si="7"/>
        <v>3</v>
      </c>
      <c r="E23" s="59">
        <f t="shared" si="7"/>
        <v>0</v>
      </c>
      <c r="F23" s="59">
        <f t="shared" si="7"/>
        <v>1</v>
      </c>
      <c r="G23" s="59">
        <f t="shared" si="7"/>
        <v>2</v>
      </c>
      <c r="H23" s="59">
        <f t="shared" si="7"/>
        <v>1</v>
      </c>
      <c r="I23" s="59">
        <f t="shared" si="7"/>
        <v>2</v>
      </c>
      <c r="J23" s="59">
        <f t="shared" si="7"/>
        <v>3</v>
      </c>
      <c r="K23" s="59">
        <f t="shared" si="1"/>
        <v>60</v>
      </c>
      <c r="L23" s="59">
        <f t="shared" si="2"/>
        <v>2</v>
      </c>
      <c r="M23" s="376"/>
    </row>
    <row r="24" spans="1:13" ht="19" x14ac:dyDescent="0.3">
      <c r="A24" s="54">
        <f t="shared" si="3"/>
        <v>10</v>
      </c>
      <c r="B24" s="59" t="s">
        <v>66</v>
      </c>
      <c r="C24" s="59">
        <f t="shared" ref="C24:J24" si="8">DCOUNTA($B$3:$J$14,"１位",C42:C43)</f>
        <v>0</v>
      </c>
      <c r="D24" s="59">
        <f t="shared" si="8"/>
        <v>0</v>
      </c>
      <c r="E24" s="59">
        <f t="shared" si="8"/>
        <v>0</v>
      </c>
      <c r="F24" s="59">
        <f t="shared" si="8"/>
        <v>0</v>
      </c>
      <c r="G24" s="59">
        <f t="shared" si="8"/>
        <v>0</v>
      </c>
      <c r="H24" s="59">
        <f t="shared" si="8"/>
        <v>0</v>
      </c>
      <c r="I24" s="59">
        <f t="shared" si="8"/>
        <v>0</v>
      </c>
      <c r="J24" s="59">
        <f t="shared" si="8"/>
        <v>0</v>
      </c>
      <c r="K24" s="59">
        <f t="shared" si="1"/>
        <v>0</v>
      </c>
      <c r="L24" s="59">
        <f t="shared" si="2"/>
        <v>10</v>
      </c>
      <c r="M24" s="376"/>
    </row>
    <row r="25" spans="1:13" ht="19" x14ac:dyDescent="0.3">
      <c r="A25" s="54">
        <f t="shared" si="3"/>
        <v>7</v>
      </c>
      <c r="B25" s="59" t="s">
        <v>71</v>
      </c>
      <c r="C25" s="59">
        <f t="shared" ref="C25:J25" si="9">DCOUNTA($B$3:$J$14,"１位",C44:C45)</f>
        <v>1</v>
      </c>
      <c r="D25" s="59">
        <f t="shared" si="9"/>
        <v>0</v>
      </c>
      <c r="E25" s="59">
        <f t="shared" si="9"/>
        <v>1</v>
      </c>
      <c r="F25" s="59">
        <f t="shared" si="9"/>
        <v>0</v>
      </c>
      <c r="G25" s="59">
        <f t="shared" si="9"/>
        <v>0</v>
      </c>
      <c r="H25" s="59">
        <f t="shared" si="9"/>
        <v>0</v>
      </c>
      <c r="I25" s="59">
        <f t="shared" si="9"/>
        <v>0</v>
      </c>
      <c r="J25" s="59">
        <f t="shared" si="9"/>
        <v>0</v>
      </c>
      <c r="K25" s="59">
        <f t="shared" si="1"/>
        <v>14</v>
      </c>
      <c r="L25" s="59">
        <f t="shared" si="2"/>
        <v>7</v>
      </c>
      <c r="M25" s="376"/>
    </row>
    <row r="26" spans="1:13" ht="19" x14ac:dyDescent="0.3">
      <c r="A26" s="54">
        <f t="shared" si="3"/>
        <v>7</v>
      </c>
      <c r="B26" s="59" t="s">
        <v>69</v>
      </c>
      <c r="C26" s="59">
        <f t="shared" ref="C26:J26" si="10">DCOUNTA($B$3:$J$14,"１位",C46:C47)</f>
        <v>0</v>
      </c>
      <c r="D26" s="59">
        <f t="shared" si="10"/>
        <v>1</v>
      </c>
      <c r="E26" s="59">
        <f t="shared" si="10"/>
        <v>0</v>
      </c>
      <c r="F26" s="59">
        <f t="shared" si="10"/>
        <v>1</v>
      </c>
      <c r="G26" s="59">
        <f t="shared" si="10"/>
        <v>0</v>
      </c>
      <c r="H26" s="59">
        <f t="shared" si="10"/>
        <v>0</v>
      </c>
      <c r="I26" s="59">
        <f t="shared" si="10"/>
        <v>1</v>
      </c>
      <c r="J26" s="59">
        <f t="shared" si="10"/>
        <v>0</v>
      </c>
      <c r="K26" s="59">
        <f t="shared" si="1"/>
        <v>14</v>
      </c>
      <c r="L26" s="59">
        <f t="shared" si="2"/>
        <v>7</v>
      </c>
      <c r="M26" s="376"/>
    </row>
    <row r="27" spans="1:13" ht="19" x14ac:dyDescent="0.3">
      <c r="A27" s="54">
        <f t="shared" si="3"/>
        <v>6</v>
      </c>
      <c r="B27" s="59" t="s">
        <v>1260</v>
      </c>
      <c r="C27" s="59">
        <f t="shared" ref="C27:J27" si="11">DCOUNTA($B$3:$J$14,"１位",C48:C49)</f>
        <v>0</v>
      </c>
      <c r="D27" s="59">
        <f t="shared" si="11"/>
        <v>0</v>
      </c>
      <c r="E27" s="59">
        <f t="shared" si="11"/>
        <v>1</v>
      </c>
      <c r="F27" s="59">
        <f t="shared" si="11"/>
        <v>1</v>
      </c>
      <c r="G27" s="59">
        <f t="shared" si="11"/>
        <v>1</v>
      </c>
      <c r="H27" s="59">
        <f t="shared" si="11"/>
        <v>2</v>
      </c>
      <c r="I27" s="59">
        <f t="shared" si="11"/>
        <v>0</v>
      </c>
      <c r="J27" s="59">
        <f t="shared" si="11"/>
        <v>0</v>
      </c>
      <c r="K27" s="59">
        <f t="shared" si="1"/>
        <v>21</v>
      </c>
      <c r="L27" s="59">
        <f t="shared" si="2"/>
        <v>6</v>
      </c>
      <c r="M27" s="376"/>
    </row>
    <row r="28" spans="1:13" ht="19" x14ac:dyDescent="0.3">
      <c r="A28" s="54">
        <f t="shared" si="3"/>
        <v>9</v>
      </c>
      <c r="B28" s="59" t="s">
        <v>72</v>
      </c>
      <c r="C28" s="59">
        <f t="shared" ref="C28:J28" si="12">DCOUNTA($B$3:$J$14,"１位",C50:C51)</f>
        <v>0</v>
      </c>
      <c r="D28" s="59">
        <f t="shared" si="12"/>
        <v>0</v>
      </c>
      <c r="E28" s="59">
        <f t="shared" si="12"/>
        <v>0</v>
      </c>
      <c r="F28" s="59">
        <f t="shared" si="12"/>
        <v>0</v>
      </c>
      <c r="G28" s="59">
        <f t="shared" si="12"/>
        <v>1</v>
      </c>
      <c r="H28" s="59">
        <f t="shared" si="12"/>
        <v>1</v>
      </c>
      <c r="I28" s="59">
        <f t="shared" si="12"/>
        <v>0</v>
      </c>
      <c r="J28" s="59">
        <f t="shared" si="12"/>
        <v>1</v>
      </c>
      <c r="K28" s="59">
        <f t="shared" si="1"/>
        <v>8.5</v>
      </c>
      <c r="L28" s="59">
        <f t="shared" si="2"/>
        <v>9</v>
      </c>
      <c r="M28" s="376">
        <v>0.5</v>
      </c>
    </row>
    <row r="29" spans="1:13" x14ac:dyDescent="0.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3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ht="19" x14ac:dyDescent="0.3">
      <c r="B32" s="55"/>
      <c r="C32" s="59" t="s">
        <v>150</v>
      </c>
      <c r="D32" s="59" t="s">
        <v>151</v>
      </c>
      <c r="E32" s="59" t="s">
        <v>152</v>
      </c>
      <c r="F32" s="59" t="s">
        <v>153</v>
      </c>
      <c r="G32" s="59" t="s">
        <v>154</v>
      </c>
      <c r="H32" s="59" t="s">
        <v>155</v>
      </c>
      <c r="I32" s="59" t="s">
        <v>156</v>
      </c>
      <c r="J32" s="59" t="s">
        <v>157</v>
      </c>
      <c r="K32" s="55"/>
      <c r="L32" s="55"/>
    </row>
    <row r="33" spans="2:12" ht="19" x14ac:dyDescent="0.3">
      <c r="B33" s="55"/>
      <c r="C33" s="59" t="s">
        <v>68</v>
      </c>
      <c r="D33" s="59" t="s">
        <v>68</v>
      </c>
      <c r="E33" s="59" t="s">
        <v>68</v>
      </c>
      <c r="F33" s="59" t="s">
        <v>68</v>
      </c>
      <c r="G33" s="59" t="s">
        <v>68</v>
      </c>
      <c r="H33" s="59" t="s">
        <v>68</v>
      </c>
      <c r="I33" s="59" t="s">
        <v>68</v>
      </c>
      <c r="J33" s="59" t="s">
        <v>68</v>
      </c>
      <c r="K33" s="55"/>
      <c r="L33" s="55"/>
    </row>
    <row r="34" spans="2:12" ht="19" x14ac:dyDescent="0.3">
      <c r="B34" s="55"/>
      <c r="C34" s="59" t="s">
        <v>150</v>
      </c>
      <c r="D34" s="59" t="s">
        <v>151</v>
      </c>
      <c r="E34" s="59" t="s">
        <v>152</v>
      </c>
      <c r="F34" s="59" t="s">
        <v>153</v>
      </c>
      <c r="G34" s="59" t="s">
        <v>154</v>
      </c>
      <c r="H34" s="59" t="s">
        <v>155</v>
      </c>
      <c r="I34" s="59" t="s">
        <v>156</v>
      </c>
      <c r="J34" s="59" t="s">
        <v>157</v>
      </c>
      <c r="K34" s="55"/>
      <c r="L34" s="55"/>
    </row>
    <row r="35" spans="2:12" ht="19" x14ac:dyDescent="0.3">
      <c r="B35" s="55"/>
      <c r="C35" s="59" t="s">
        <v>64</v>
      </c>
      <c r="D35" s="59" t="s">
        <v>64</v>
      </c>
      <c r="E35" s="59" t="s">
        <v>64</v>
      </c>
      <c r="F35" s="59" t="s">
        <v>64</v>
      </c>
      <c r="G35" s="59" t="s">
        <v>64</v>
      </c>
      <c r="H35" s="59" t="s">
        <v>64</v>
      </c>
      <c r="I35" s="59" t="s">
        <v>64</v>
      </c>
      <c r="J35" s="59" t="s">
        <v>64</v>
      </c>
      <c r="K35" s="55"/>
      <c r="L35" s="55"/>
    </row>
    <row r="36" spans="2:12" ht="19" x14ac:dyDescent="0.3">
      <c r="B36" s="55"/>
      <c r="C36" s="59" t="s">
        <v>150</v>
      </c>
      <c r="D36" s="59" t="s">
        <v>151</v>
      </c>
      <c r="E36" s="59" t="s">
        <v>152</v>
      </c>
      <c r="F36" s="59" t="s">
        <v>153</v>
      </c>
      <c r="G36" s="59" t="s">
        <v>154</v>
      </c>
      <c r="H36" s="59" t="s">
        <v>155</v>
      </c>
      <c r="I36" s="59" t="s">
        <v>156</v>
      </c>
      <c r="J36" s="59" t="s">
        <v>157</v>
      </c>
      <c r="K36" s="55"/>
      <c r="L36" s="55"/>
    </row>
    <row r="37" spans="2:12" ht="19" x14ac:dyDescent="0.3">
      <c r="B37" s="55"/>
      <c r="C37" s="59" t="s">
        <v>33</v>
      </c>
      <c r="D37" s="59" t="s">
        <v>33</v>
      </c>
      <c r="E37" s="59" t="s">
        <v>33</v>
      </c>
      <c r="F37" s="59" t="s">
        <v>33</v>
      </c>
      <c r="G37" s="59" t="s">
        <v>33</v>
      </c>
      <c r="H37" s="59" t="s">
        <v>33</v>
      </c>
      <c r="I37" s="59" t="s">
        <v>33</v>
      </c>
      <c r="J37" s="59" t="s">
        <v>33</v>
      </c>
      <c r="K37" s="55"/>
      <c r="L37" s="55"/>
    </row>
    <row r="38" spans="2:12" ht="19" x14ac:dyDescent="0.3">
      <c r="B38" s="55"/>
      <c r="C38" s="59" t="s">
        <v>150</v>
      </c>
      <c r="D38" s="59" t="s">
        <v>151</v>
      </c>
      <c r="E38" s="59" t="s">
        <v>152</v>
      </c>
      <c r="F38" s="59" t="s">
        <v>153</v>
      </c>
      <c r="G38" s="59" t="s">
        <v>154</v>
      </c>
      <c r="H38" s="59" t="s">
        <v>155</v>
      </c>
      <c r="I38" s="59" t="s">
        <v>156</v>
      </c>
      <c r="J38" s="59" t="s">
        <v>157</v>
      </c>
      <c r="K38" s="55"/>
      <c r="L38" s="55"/>
    </row>
    <row r="39" spans="2:12" ht="19" x14ac:dyDescent="0.3">
      <c r="B39" s="55"/>
      <c r="C39" s="59" t="s">
        <v>65</v>
      </c>
      <c r="D39" s="59" t="s">
        <v>65</v>
      </c>
      <c r="E39" s="59" t="s">
        <v>65</v>
      </c>
      <c r="F39" s="59" t="s">
        <v>65</v>
      </c>
      <c r="G39" s="59" t="s">
        <v>65</v>
      </c>
      <c r="H39" s="59" t="s">
        <v>65</v>
      </c>
      <c r="I39" s="59" t="s">
        <v>65</v>
      </c>
      <c r="J39" s="59" t="s">
        <v>65</v>
      </c>
      <c r="K39" s="55"/>
      <c r="L39" s="55"/>
    </row>
    <row r="40" spans="2:12" ht="19" x14ac:dyDescent="0.3">
      <c r="B40" s="55"/>
      <c r="C40" s="59" t="s">
        <v>150</v>
      </c>
      <c r="D40" s="59" t="s">
        <v>151</v>
      </c>
      <c r="E40" s="59" t="s">
        <v>152</v>
      </c>
      <c r="F40" s="59" t="s">
        <v>153</v>
      </c>
      <c r="G40" s="59" t="s">
        <v>154</v>
      </c>
      <c r="H40" s="59" t="s">
        <v>155</v>
      </c>
      <c r="I40" s="59" t="s">
        <v>156</v>
      </c>
      <c r="J40" s="59" t="s">
        <v>157</v>
      </c>
      <c r="K40" s="55"/>
      <c r="L40" s="55"/>
    </row>
    <row r="41" spans="2:12" ht="19" x14ac:dyDescent="0.3">
      <c r="B41" s="55"/>
      <c r="C41" s="59" t="s">
        <v>67</v>
      </c>
      <c r="D41" s="59" t="s">
        <v>67</v>
      </c>
      <c r="E41" s="59" t="s">
        <v>67</v>
      </c>
      <c r="F41" s="59" t="s">
        <v>67</v>
      </c>
      <c r="G41" s="59" t="s">
        <v>67</v>
      </c>
      <c r="H41" s="59" t="s">
        <v>67</v>
      </c>
      <c r="I41" s="59" t="s">
        <v>67</v>
      </c>
      <c r="J41" s="59" t="s">
        <v>67</v>
      </c>
      <c r="K41" s="55"/>
      <c r="L41" s="55"/>
    </row>
    <row r="42" spans="2:12" ht="19" x14ac:dyDescent="0.3">
      <c r="B42" s="55"/>
      <c r="C42" s="59" t="s">
        <v>150</v>
      </c>
      <c r="D42" s="59" t="s">
        <v>151</v>
      </c>
      <c r="E42" s="59" t="s">
        <v>152</v>
      </c>
      <c r="F42" s="59" t="s">
        <v>153</v>
      </c>
      <c r="G42" s="59" t="s">
        <v>154</v>
      </c>
      <c r="H42" s="59" t="s">
        <v>155</v>
      </c>
      <c r="I42" s="59" t="s">
        <v>156</v>
      </c>
      <c r="J42" s="59" t="s">
        <v>157</v>
      </c>
      <c r="K42" s="55"/>
      <c r="L42" s="55"/>
    </row>
    <row r="43" spans="2:12" ht="19" x14ac:dyDescent="0.3">
      <c r="B43" s="55"/>
      <c r="C43" s="59" t="s">
        <v>66</v>
      </c>
      <c r="D43" s="59" t="s">
        <v>66</v>
      </c>
      <c r="E43" s="59" t="s">
        <v>66</v>
      </c>
      <c r="F43" s="59" t="s">
        <v>66</v>
      </c>
      <c r="G43" s="59" t="s">
        <v>66</v>
      </c>
      <c r="H43" s="59" t="s">
        <v>66</v>
      </c>
      <c r="I43" s="59" t="s">
        <v>66</v>
      </c>
      <c r="J43" s="59" t="s">
        <v>66</v>
      </c>
      <c r="K43" s="55"/>
      <c r="L43" s="55"/>
    </row>
    <row r="44" spans="2:12" ht="19" x14ac:dyDescent="0.3">
      <c r="B44" s="55"/>
      <c r="C44" s="59" t="s">
        <v>150</v>
      </c>
      <c r="D44" s="59" t="s">
        <v>151</v>
      </c>
      <c r="E44" s="59" t="s">
        <v>152</v>
      </c>
      <c r="F44" s="59" t="s">
        <v>153</v>
      </c>
      <c r="G44" s="59" t="s">
        <v>154</v>
      </c>
      <c r="H44" s="59" t="s">
        <v>155</v>
      </c>
      <c r="I44" s="59" t="s">
        <v>156</v>
      </c>
      <c r="J44" s="59" t="s">
        <v>157</v>
      </c>
      <c r="K44" s="55"/>
      <c r="L44" s="55"/>
    </row>
    <row r="45" spans="2:12" ht="19" x14ac:dyDescent="0.3">
      <c r="B45" s="55"/>
      <c r="C45" s="59" t="s">
        <v>71</v>
      </c>
      <c r="D45" s="59" t="s">
        <v>71</v>
      </c>
      <c r="E45" s="59" t="s">
        <v>71</v>
      </c>
      <c r="F45" s="59" t="s">
        <v>71</v>
      </c>
      <c r="G45" s="59" t="s">
        <v>71</v>
      </c>
      <c r="H45" s="59" t="s">
        <v>71</v>
      </c>
      <c r="I45" s="59" t="s">
        <v>71</v>
      </c>
      <c r="J45" s="59" t="s">
        <v>71</v>
      </c>
      <c r="K45" s="55"/>
      <c r="L45" s="55"/>
    </row>
    <row r="46" spans="2:12" ht="19" x14ac:dyDescent="0.3">
      <c r="B46" s="55"/>
      <c r="C46" s="59" t="s">
        <v>150</v>
      </c>
      <c r="D46" s="59" t="s">
        <v>151</v>
      </c>
      <c r="E46" s="59" t="s">
        <v>152</v>
      </c>
      <c r="F46" s="59" t="s">
        <v>153</v>
      </c>
      <c r="G46" s="59" t="s">
        <v>154</v>
      </c>
      <c r="H46" s="59" t="s">
        <v>155</v>
      </c>
      <c r="I46" s="59" t="s">
        <v>156</v>
      </c>
      <c r="J46" s="59" t="s">
        <v>157</v>
      </c>
      <c r="K46" s="55"/>
      <c r="L46" s="55"/>
    </row>
    <row r="47" spans="2:12" ht="19" x14ac:dyDescent="0.3">
      <c r="B47" s="55"/>
      <c r="C47" s="59" t="s">
        <v>69</v>
      </c>
      <c r="D47" s="59" t="s">
        <v>69</v>
      </c>
      <c r="E47" s="59" t="s">
        <v>69</v>
      </c>
      <c r="F47" s="59" t="s">
        <v>69</v>
      </c>
      <c r="G47" s="59" t="s">
        <v>69</v>
      </c>
      <c r="H47" s="59" t="s">
        <v>69</v>
      </c>
      <c r="I47" s="59" t="s">
        <v>69</v>
      </c>
      <c r="J47" s="59" t="s">
        <v>69</v>
      </c>
      <c r="K47" s="55"/>
      <c r="L47" s="55"/>
    </row>
    <row r="48" spans="2:12" ht="19" x14ac:dyDescent="0.3">
      <c r="B48" s="55"/>
      <c r="C48" s="59" t="s">
        <v>150</v>
      </c>
      <c r="D48" s="59" t="s">
        <v>151</v>
      </c>
      <c r="E48" s="59" t="s">
        <v>152</v>
      </c>
      <c r="F48" s="59" t="s">
        <v>153</v>
      </c>
      <c r="G48" s="59" t="s">
        <v>154</v>
      </c>
      <c r="H48" s="59" t="s">
        <v>155</v>
      </c>
      <c r="I48" s="59" t="s">
        <v>156</v>
      </c>
      <c r="J48" s="59" t="s">
        <v>157</v>
      </c>
      <c r="K48" s="55"/>
      <c r="L48" s="55"/>
    </row>
    <row r="49" spans="2:12" ht="19" x14ac:dyDescent="0.3">
      <c r="B49" s="55"/>
      <c r="C49" s="59" t="s">
        <v>70</v>
      </c>
      <c r="D49" s="59" t="s">
        <v>70</v>
      </c>
      <c r="E49" s="59" t="s">
        <v>70</v>
      </c>
      <c r="F49" s="59" t="s">
        <v>70</v>
      </c>
      <c r="G49" s="59" t="s">
        <v>70</v>
      </c>
      <c r="H49" s="59" t="s">
        <v>70</v>
      </c>
      <c r="I49" s="59" t="s">
        <v>70</v>
      </c>
      <c r="J49" s="59" t="s">
        <v>70</v>
      </c>
      <c r="K49" s="55"/>
      <c r="L49" s="55"/>
    </row>
    <row r="50" spans="2:12" ht="19" x14ac:dyDescent="0.3">
      <c r="B50" s="55"/>
      <c r="C50" s="59" t="s">
        <v>150</v>
      </c>
      <c r="D50" s="59" t="s">
        <v>151</v>
      </c>
      <c r="E50" s="59" t="s">
        <v>152</v>
      </c>
      <c r="F50" s="59" t="s">
        <v>153</v>
      </c>
      <c r="G50" s="59" t="s">
        <v>154</v>
      </c>
      <c r="H50" s="59" t="s">
        <v>155</v>
      </c>
      <c r="I50" s="59" t="s">
        <v>156</v>
      </c>
      <c r="J50" s="59" t="s">
        <v>157</v>
      </c>
      <c r="K50" s="55"/>
      <c r="L50" s="55"/>
    </row>
    <row r="51" spans="2:12" ht="19" x14ac:dyDescent="0.3">
      <c r="B51" s="55"/>
      <c r="C51" s="59" t="s">
        <v>72</v>
      </c>
      <c r="D51" s="59" t="s">
        <v>72</v>
      </c>
      <c r="E51" s="59" t="s">
        <v>72</v>
      </c>
      <c r="F51" s="59" t="s">
        <v>72</v>
      </c>
      <c r="G51" s="59" t="s">
        <v>72</v>
      </c>
      <c r="H51" s="59" t="s">
        <v>72</v>
      </c>
      <c r="I51" s="59" t="s">
        <v>72</v>
      </c>
      <c r="J51" s="59" t="s">
        <v>72</v>
      </c>
      <c r="K51" s="55"/>
      <c r="L51" s="55"/>
    </row>
  </sheetData>
  <phoneticPr fontId="17"/>
  <pageMargins left="0.2361111111111111" right="0.55208333333333337" top="0.2" bottom="0.55069444444444449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入力用紙男</vt:lpstr>
      <vt:lpstr>入力用紙女</vt:lpstr>
      <vt:lpstr>決勝</vt:lpstr>
      <vt:lpstr>気象</vt:lpstr>
      <vt:lpstr>選手名簿</vt:lpstr>
      <vt:lpstr>総合結果一覧</vt:lpstr>
      <vt:lpstr>男子総合順位</vt:lpstr>
      <vt:lpstr>女子総合順位</vt:lpstr>
      <vt:lpstr>入力用紙女!\C</vt:lpstr>
      <vt:lpstr>\C</vt:lpstr>
      <vt:lpstr>女子総合順位!Print_Area</vt:lpstr>
      <vt:lpstr>総合結果一覧!Print_Area</vt:lpstr>
      <vt:lpstr>男子総合順位!Print_Area</vt:lpstr>
      <vt:lpstr>入力用紙女!Print_Area</vt:lpstr>
      <vt:lpstr>入力用紙男!Print_Area</vt:lpstr>
      <vt:lpstr>Print_Area</vt:lpstr>
      <vt:lpstr>女子総合得点表</vt:lpstr>
      <vt:lpstr>男子総合得点表</vt:lpstr>
      <vt:lpstr>名簿女</vt:lpstr>
      <vt:lpstr>名簿男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南部中学校</dc:creator>
  <cp:lastModifiedBy>Masami Hamano</cp:lastModifiedBy>
  <cp:lastPrinted>2021-06-05T05:43:12Z</cp:lastPrinted>
  <dcterms:created xsi:type="dcterms:W3CDTF">2007-08-08T05:58:45Z</dcterms:created>
  <dcterms:modified xsi:type="dcterms:W3CDTF">2021-06-07T14:17:10Z</dcterms:modified>
</cp:coreProperties>
</file>